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G:\PLANNING\BUDGET &amp; WORK PLAN\SECRETARIAT WP&amp;B\Budget &amp; Expenditure Tracking Other\Project Budgets\"/>
    </mc:Choice>
  </mc:AlternateContent>
  <bookViews>
    <workbookView xWindow="0" yWindow="0" windowWidth="23040" windowHeight="8760" tabRatio="763" firstSheet="1" activeTab="1"/>
  </bookViews>
  <sheets>
    <sheet name="List of Projects" sheetId="16" state="hidden" r:id="rId1"/>
    <sheet name="CFTC ONLY" sheetId="37" r:id="rId2"/>
    <sheet name="Actual Expenditure" sheetId="23" state="hidden" r:id="rId3"/>
    <sheet name="PMIS Commitments" sheetId="22" state="hidden" r:id="rId4"/>
    <sheet name="Movements" sheetId="24" state="hidden" r:id="rId5"/>
    <sheet name="Virements" sheetId="25" state="hidden" r:id="rId6"/>
    <sheet name="By Division" sheetId="31" state="hidden" r:id="rId7"/>
    <sheet name="A-Division" sheetId="29" state="hidden" r:id="rId8"/>
    <sheet name="By Outcome" sheetId="33" state="hidden" r:id="rId9"/>
    <sheet name="List by Outcome" sheetId="36" state="hidden" r:id="rId10"/>
    <sheet name="A-Outcome" sheetId="30" state="hidden" r:id="rId11"/>
    <sheet name="Charts" sheetId="28" state="hidden" r:id="rId12"/>
  </sheets>
  <definedNames>
    <definedName name="_xlnm.Print_Area" localSheetId="10">'A-Outcome'!$A$1:$Y$65</definedName>
    <definedName name="_xlnm.Print_Titles" localSheetId="1">'CFTC ONLY'!$1:$1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37" l="1"/>
  <c r="D6" i="37"/>
  <c r="D21" i="37"/>
  <c r="D22" i="37"/>
  <c r="D34" i="37" s="1"/>
  <c r="D25" i="37"/>
  <c r="D27" i="37"/>
  <c r="C21" i="37"/>
  <c r="C34" i="37" s="1"/>
  <c r="C25" i="37"/>
  <c r="C27" i="37"/>
  <c r="O26" i="23"/>
  <c r="O21" i="23"/>
  <c r="O29" i="23"/>
  <c r="P33" i="23"/>
  <c r="N27" i="23"/>
  <c r="L13" i="23"/>
  <c r="M40" i="23"/>
  <c r="M35" i="23"/>
  <c r="M24" i="23"/>
  <c r="M23" i="23"/>
  <c r="D50" i="16"/>
  <c r="Q82" i="36"/>
  <c r="P82" i="36"/>
  <c r="O82" i="36"/>
  <c r="N82" i="36"/>
  <c r="M82" i="36"/>
  <c r="L82" i="36"/>
  <c r="Q79" i="36"/>
  <c r="P79" i="36"/>
  <c r="O79" i="36"/>
  <c r="N79" i="36"/>
  <c r="M79" i="36"/>
  <c r="L79" i="36"/>
  <c r="E79" i="36"/>
  <c r="D79" i="36"/>
  <c r="Q74" i="36"/>
  <c r="P74" i="36"/>
  <c r="O74" i="36"/>
  <c r="N74" i="36"/>
  <c r="M74" i="36"/>
  <c r="L74" i="36"/>
  <c r="E74" i="36"/>
  <c r="D74" i="36"/>
  <c r="Q57" i="36"/>
  <c r="P57" i="36"/>
  <c r="O57" i="36"/>
  <c r="N57" i="36"/>
  <c r="M57" i="36"/>
  <c r="L57" i="36"/>
  <c r="E57" i="36"/>
  <c r="D57" i="36"/>
  <c r="E32" i="36"/>
  <c r="D32" i="36"/>
  <c r="E37" i="36"/>
  <c r="D37" i="36"/>
  <c r="E50" i="36"/>
  <c r="D50" i="36"/>
  <c r="Q50" i="36"/>
  <c r="P50" i="36"/>
  <c r="O50" i="36"/>
  <c r="N50" i="36"/>
  <c r="M50" i="36"/>
  <c r="L50" i="36"/>
  <c r="Q37" i="36"/>
  <c r="P37" i="36"/>
  <c r="O37" i="36"/>
  <c r="N37" i="36"/>
  <c r="M37" i="36"/>
  <c r="L37" i="36"/>
  <c r="Q32" i="36"/>
  <c r="P32" i="36"/>
  <c r="O32" i="36"/>
  <c r="N32" i="36"/>
  <c r="M32" i="36"/>
  <c r="L32" i="36"/>
  <c r="Q24" i="36"/>
  <c r="P24" i="36"/>
  <c r="O24" i="36"/>
  <c r="N24" i="36"/>
  <c r="M24" i="36"/>
  <c r="L24" i="36"/>
  <c r="E24" i="36"/>
  <c r="D24" i="36"/>
  <c r="L12" i="36"/>
  <c r="M12" i="36"/>
  <c r="N12" i="36"/>
  <c r="O12" i="36"/>
  <c r="P12" i="36"/>
  <c r="Q12" i="36"/>
  <c r="E12" i="36"/>
  <c r="D12" i="36"/>
  <c r="P96" i="36"/>
  <c r="O96" i="36"/>
  <c r="N96" i="36"/>
  <c r="M96" i="36"/>
  <c r="L96" i="36"/>
  <c r="E96" i="36"/>
  <c r="Q95" i="36"/>
  <c r="F95" i="36"/>
  <c r="R95" i="36"/>
  <c r="Q94" i="36"/>
  <c r="F94" i="36"/>
  <c r="R94" i="36"/>
  <c r="Q93" i="36"/>
  <c r="Q92" i="36"/>
  <c r="Q91" i="36"/>
  <c r="Q90" i="36"/>
  <c r="Q89" i="36"/>
  <c r="Q88" i="36"/>
  <c r="Q87" i="36"/>
  <c r="Q86" i="36"/>
  <c r="Q78" i="36"/>
  <c r="Q77" i="36"/>
  <c r="Q73" i="36"/>
  <c r="Q72" i="36"/>
  <c r="Q71" i="36"/>
  <c r="Q70" i="36"/>
  <c r="Q69" i="36"/>
  <c r="Q68" i="36"/>
  <c r="Q67" i="36"/>
  <c r="Q66" i="36"/>
  <c r="Q65" i="36"/>
  <c r="Q64" i="36"/>
  <c r="F64" i="36"/>
  <c r="X64" i="36"/>
  <c r="Q63" i="36"/>
  <c r="AB62" i="36"/>
  <c r="AA62" i="36"/>
  <c r="Z62" i="36"/>
  <c r="Y62" i="36"/>
  <c r="X62" i="36"/>
  <c r="V62" i="36"/>
  <c r="U62" i="36"/>
  <c r="T62" i="36"/>
  <c r="S62" i="36"/>
  <c r="R62" i="36"/>
  <c r="Q62" i="36"/>
  <c r="K62" i="36"/>
  <c r="Q61" i="36"/>
  <c r="Q60" i="36"/>
  <c r="Q56" i="36"/>
  <c r="Q55" i="36"/>
  <c r="Q54" i="36"/>
  <c r="Q53" i="36"/>
  <c r="Q49" i="36"/>
  <c r="Q48" i="36"/>
  <c r="F48" i="36"/>
  <c r="R48" i="36"/>
  <c r="Q47" i="36"/>
  <c r="Q46" i="36"/>
  <c r="F46" i="36"/>
  <c r="R46" i="36"/>
  <c r="Q45" i="36"/>
  <c r="Q44" i="36"/>
  <c r="Q43" i="36"/>
  <c r="Q42" i="36"/>
  <c r="Q41" i="36"/>
  <c r="Q40" i="36"/>
  <c r="Q36" i="36"/>
  <c r="Q35" i="36"/>
  <c r="Q31" i="36"/>
  <c r="Q30" i="36"/>
  <c r="Q29" i="36"/>
  <c r="Q28" i="36"/>
  <c r="Q27" i="36"/>
  <c r="Q23" i="36"/>
  <c r="F23" i="36"/>
  <c r="R23" i="36"/>
  <c r="Q22" i="36"/>
  <c r="Q21" i="36"/>
  <c r="Q20" i="36"/>
  <c r="F20" i="36"/>
  <c r="X20" i="36"/>
  <c r="Q19" i="36"/>
  <c r="Q18" i="36"/>
  <c r="F18" i="36"/>
  <c r="R18" i="36"/>
  <c r="Q17" i="36"/>
  <c r="Q16" i="36"/>
  <c r="Q15" i="36"/>
  <c r="Q11" i="36"/>
  <c r="Q10" i="36"/>
  <c r="Q9" i="36"/>
  <c r="Q8" i="36"/>
  <c r="F8" i="36"/>
  <c r="X8" i="36"/>
  <c r="Q7" i="36"/>
  <c r="Q6" i="36"/>
  <c r="Q5" i="36"/>
  <c r="Q4" i="36"/>
  <c r="E82" i="36"/>
  <c r="E98" i="36"/>
  <c r="L98" i="36"/>
  <c r="D82" i="36"/>
  <c r="D98" i="36"/>
  <c r="P98" i="36"/>
  <c r="O98" i="36"/>
  <c r="R64" i="36"/>
  <c r="W62" i="36"/>
  <c r="R8" i="36"/>
  <c r="X94" i="36"/>
  <c r="X95" i="36"/>
  <c r="X46" i="36"/>
  <c r="R20" i="36"/>
  <c r="X23" i="36"/>
  <c r="AC62" i="36"/>
  <c r="X18" i="36"/>
  <c r="X48" i="36"/>
  <c r="Q96" i="36"/>
  <c r="M98" i="36"/>
  <c r="N98" i="36"/>
  <c r="Q98" i="36"/>
  <c r="H45" i="30"/>
  <c r="I45" i="30"/>
  <c r="J45" i="30"/>
  <c r="K45" i="30"/>
  <c r="L45" i="30"/>
  <c r="H46" i="30"/>
  <c r="I46" i="30"/>
  <c r="J46" i="30"/>
  <c r="K46" i="30"/>
  <c r="L46" i="30"/>
  <c r="M46" i="30"/>
  <c r="H40" i="30"/>
  <c r="I40" i="30"/>
  <c r="J40" i="30"/>
  <c r="K40" i="30"/>
  <c r="L40" i="30"/>
  <c r="M40" i="30"/>
  <c r="H41" i="30"/>
  <c r="I41" i="30"/>
  <c r="J41" i="30"/>
  <c r="K41" i="30"/>
  <c r="L41" i="30"/>
  <c r="M41" i="30"/>
  <c r="H42" i="30"/>
  <c r="I42" i="30"/>
  <c r="J42" i="30"/>
  <c r="K42" i="30"/>
  <c r="L42" i="30"/>
  <c r="H35" i="30"/>
  <c r="I35" i="30"/>
  <c r="J35" i="30"/>
  <c r="K35" i="30"/>
  <c r="L35" i="30"/>
  <c r="M35" i="30"/>
  <c r="H36" i="30"/>
  <c r="I36" i="30"/>
  <c r="J36" i="30"/>
  <c r="K36" i="30"/>
  <c r="L36" i="30"/>
  <c r="M36" i="30"/>
  <c r="H37" i="30"/>
  <c r="I37" i="30"/>
  <c r="J37" i="30"/>
  <c r="K37" i="30"/>
  <c r="L37" i="30"/>
  <c r="M37" i="30"/>
  <c r="H28" i="30"/>
  <c r="I28" i="30"/>
  <c r="J28" i="30"/>
  <c r="K28" i="30"/>
  <c r="L28" i="30"/>
  <c r="M28" i="30"/>
  <c r="H29" i="30"/>
  <c r="I29" i="30"/>
  <c r="J29" i="30"/>
  <c r="K29" i="30"/>
  <c r="L29" i="30"/>
  <c r="M29" i="30"/>
  <c r="H30" i="30"/>
  <c r="I30" i="30"/>
  <c r="J30" i="30"/>
  <c r="K30" i="30"/>
  <c r="L30" i="30"/>
  <c r="M30" i="30"/>
  <c r="H31" i="30"/>
  <c r="I31" i="30"/>
  <c r="J31" i="30"/>
  <c r="K31" i="30"/>
  <c r="L31" i="30"/>
  <c r="M31" i="30"/>
  <c r="H32" i="30"/>
  <c r="I32" i="30"/>
  <c r="J32" i="30"/>
  <c r="K32" i="30"/>
  <c r="L32" i="30"/>
  <c r="M32" i="30"/>
  <c r="H24" i="30"/>
  <c r="I24" i="30"/>
  <c r="J24" i="30"/>
  <c r="K24" i="30"/>
  <c r="L24" i="30"/>
  <c r="M24" i="30"/>
  <c r="H25" i="30"/>
  <c r="I25" i="30"/>
  <c r="J25" i="30"/>
  <c r="K25" i="30"/>
  <c r="L25" i="30"/>
  <c r="M25" i="30"/>
  <c r="H18" i="30"/>
  <c r="I18" i="30"/>
  <c r="J18" i="30"/>
  <c r="K18" i="30"/>
  <c r="L18" i="30"/>
  <c r="M18" i="30"/>
  <c r="H19" i="30"/>
  <c r="I19" i="30"/>
  <c r="J19" i="30"/>
  <c r="K19" i="30"/>
  <c r="L19" i="30"/>
  <c r="M19" i="30"/>
  <c r="H20" i="30"/>
  <c r="I20" i="30"/>
  <c r="J20" i="30"/>
  <c r="K20" i="30"/>
  <c r="L20" i="30"/>
  <c r="M20" i="30"/>
  <c r="H21" i="30"/>
  <c r="I21" i="30"/>
  <c r="J21" i="30"/>
  <c r="K21" i="30"/>
  <c r="L21" i="30"/>
  <c r="M21" i="30"/>
  <c r="H10" i="30"/>
  <c r="I10" i="30"/>
  <c r="J10" i="30"/>
  <c r="K10" i="30"/>
  <c r="L10" i="30"/>
  <c r="M10" i="30"/>
  <c r="H11" i="30"/>
  <c r="I11" i="30"/>
  <c r="J11" i="30"/>
  <c r="K11" i="30"/>
  <c r="L11" i="30"/>
  <c r="M11" i="30"/>
  <c r="H12" i="30"/>
  <c r="I12" i="30"/>
  <c r="J12" i="30"/>
  <c r="K12" i="30"/>
  <c r="L12" i="30"/>
  <c r="M12" i="30"/>
  <c r="H13" i="30"/>
  <c r="I13" i="30"/>
  <c r="J13" i="30"/>
  <c r="K13" i="30"/>
  <c r="L13" i="30"/>
  <c r="M13" i="30"/>
  <c r="H14" i="30"/>
  <c r="I14" i="30"/>
  <c r="J14" i="30"/>
  <c r="K14" i="30"/>
  <c r="L14" i="30"/>
  <c r="M14" i="30"/>
  <c r="H15" i="30"/>
  <c r="I15" i="30"/>
  <c r="J15" i="30"/>
  <c r="K15" i="30"/>
  <c r="L15" i="30"/>
  <c r="M15" i="30"/>
  <c r="H4" i="30"/>
  <c r="I4" i="30"/>
  <c r="J4" i="30"/>
  <c r="K4" i="30"/>
  <c r="L4" i="30"/>
  <c r="M4" i="30"/>
  <c r="H5" i="30"/>
  <c r="I5" i="30"/>
  <c r="J5" i="30"/>
  <c r="K5" i="30"/>
  <c r="L5" i="30"/>
  <c r="M5" i="30"/>
  <c r="H6" i="30"/>
  <c r="I6" i="30"/>
  <c r="J6" i="30"/>
  <c r="K6" i="30"/>
  <c r="L6" i="30"/>
  <c r="M6" i="30"/>
  <c r="H7" i="30"/>
  <c r="I7" i="30"/>
  <c r="J7" i="30"/>
  <c r="K7" i="30"/>
  <c r="L7" i="30"/>
  <c r="M7" i="30"/>
  <c r="P59" i="33"/>
  <c r="O59" i="33"/>
  <c r="N59" i="33"/>
  <c r="M59" i="33"/>
  <c r="L59" i="33"/>
  <c r="P66" i="33"/>
  <c r="O66" i="33"/>
  <c r="N66" i="33"/>
  <c r="M66" i="33"/>
  <c r="L66" i="33"/>
  <c r="P70" i="33"/>
  <c r="O70" i="33"/>
  <c r="N70" i="33"/>
  <c r="M70" i="33"/>
  <c r="L70" i="33"/>
  <c r="P78" i="33"/>
  <c r="O78" i="33"/>
  <c r="N78" i="33"/>
  <c r="M78" i="33"/>
  <c r="L78" i="33"/>
  <c r="P106" i="33"/>
  <c r="O106" i="33"/>
  <c r="N106" i="33"/>
  <c r="M106" i="33"/>
  <c r="L106" i="33"/>
  <c r="P102" i="33"/>
  <c r="O102" i="33"/>
  <c r="N102" i="33"/>
  <c r="M102" i="33"/>
  <c r="L102" i="33"/>
  <c r="P50" i="33"/>
  <c r="O50" i="33"/>
  <c r="N50" i="33"/>
  <c r="M50" i="33"/>
  <c r="L50" i="33"/>
  <c r="P35" i="33"/>
  <c r="O35" i="33"/>
  <c r="N35" i="33"/>
  <c r="M35" i="33"/>
  <c r="L35" i="33"/>
  <c r="P44" i="33"/>
  <c r="O44" i="33"/>
  <c r="N44" i="33"/>
  <c r="M44" i="33"/>
  <c r="L44" i="33"/>
  <c r="P28" i="33"/>
  <c r="O28" i="33"/>
  <c r="N28" i="33"/>
  <c r="M28" i="33"/>
  <c r="L28" i="33"/>
  <c r="P18" i="33"/>
  <c r="O18" i="33"/>
  <c r="N18" i="33"/>
  <c r="M18" i="33"/>
  <c r="L18" i="33"/>
  <c r="P13" i="33"/>
  <c r="O13" i="33"/>
  <c r="N13" i="33"/>
  <c r="M13" i="33"/>
  <c r="L13" i="33"/>
  <c r="P9" i="33"/>
  <c r="O9" i="33"/>
  <c r="N9" i="33"/>
  <c r="M9" i="33"/>
  <c r="L9" i="33"/>
  <c r="Q48" i="33"/>
  <c r="F48" i="33"/>
  <c r="X48" i="33"/>
  <c r="Q47" i="33"/>
  <c r="F47" i="33"/>
  <c r="R47" i="33"/>
  <c r="Q90" i="33"/>
  <c r="Q89" i="33"/>
  <c r="Q88" i="33"/>
  <c r="Q87" i="33"/>
  <c r="Q86" i="33"/>
  <c r="Q85" i="33"/>
  <c r="Q84" i="33"/>
  <c r="Q83" i="33"/>
  <c r="Q112" i="33"/>
  <c r="Q111" i="33"/>
  <c r="M45" i="30"/>
  <c r="Q108" i="33"/>
  <c r="M42" i="30"/>
  <c r="Q105" i="33"/>
  <c r="Q104" i="33"/>
  <c r="Q106" i="33"/>
  <c r="Q101" i="33"/>
  <c r="Q100" i="33"/>
  <c r="Q99" i="33"/>
  <c r="Q98" i="33"/>
  <c r="Q97" i="33"/>
  <c r="Q96" i="33"/>
  <c r="Q95" i="33"/>
  <c r="F95" i="33"/>
  <c r="R95" i="33"/>
  <c r="Q94" i="33"/>
  <c r="AB93" i="33"/>
  <c r="AA93" i="33"/>
  <c r="Z93" i="33"/>
  <c r="Y93" i="33"/>
  <c r="X93" i="33"/>
  <c r="V93" i="33"/>
  <c r="U93" i="33"/>
  <c r="T93" i="33"/>
  <c r="S93" i="33"/>
  <c r="R93" i="33"/>
  <c r="Q93" i="33"/>
  <c r="K93" i="33"/>
  <c r="Q92" i="33"/>
  <c r="Q91" i="33"/>
  <c r="Q80" i="33"/>
  <c r="Q77" i="33"/>
  <c r="Q76" i="33"/>
  <c r="Q73" i="33"/>
  <c r="Q72" i="33"/>
  <c r="Q69" i="33"/>
  <c r="F69" i="33"/>
  <c r="X69" i="33"/>
  <c r="Q68" i="33"/>
  <c r="Q65" i="33"/>
  <c r="F65" i="33"/>
  <c r="R65" i="33"/>
  <c r="Q64" i="33"/>
  <c r="Q61" i="33"/>
  <c r="Q58" i="33"/>
  <c r="Q57" i="33"/>
  <c r="Q56" i="33"/>
  <c r="Q55" i="33"/>
  <c r="Q59" i="33"/>
  <c r="Q52" i="33"/>
  <c r="Q49" i="33"/>
  <c r="Q43" i="33"/>
  <c r="Q42" i="33"/>
  <c r="Q39" i="33"/>
  <c r="Q38" i="33"/>
  <c r="Q37" i="33"/>
  <c r="Q34" i="33"/>
  <c r="F34" i="33"/>
  <c r="Q33" i="33"/>
  <c r="Q30" i="33"/>
  <c r="Q27" i="33"/>
  <c r="F27" i="33"/>
  <c r="R27" i="33"/>
  <c r="Q26" i="33"/>
  <c r="Q25" i="33"/>
  <c r="F25" i="33"/>
  <c r="X25" i="33"/>
  <c r="Q22" i="33"/>
  <c r="Q21" i="33"/>
  <c r="Q20" i="33"/>
  <c r="Q17" i="33"/>
  <c r="Q16" i="33"/>
  <c r="Q15" i="33"/>
  <c r="Q12" i="33"/>
  <c r="F12" i="33"/>
  <c r="R12" i="33"/>
  <c r="Q11" i="33"/>
  <c r="Q8" i="33"/>
  <c r="Q7" i="33"/>
  <c r="Q4" i="33"/>
  <c r="AB29" i="31"/>
  <c r="AA29" i="31"/>
  <c r="Z29" i="31"/>
  <c r="Y29" i="31"/>
  <c r="X29" i="31"/>
  <c r="V29" i="31"/>
  <c r="U29" i="31"/>
  <c r="T29" i="31"/>
  <c r="S29" i="31"/>
  <c r="R29" i="31"/>
  <c r="Q108" i="31"/>
  <c r="Q107" i="31"/>
  <c r="Q106" i="31"/>
  <c r="Q105" i="31"/>
  <c r="Q101" i="31"/>
  <c r="Q100" i="31"/>
  <c r="Q99" i="31"/>
  <c r="Q95" i="31"/>
  <c r="Q94" i="31"/>
  <c r="Q90" i="31"/>
  <c r="Q89" i="31"/>
  <c r="Q88" i="31"/>
  <c r="Q87" i="31"/>
  <c r="Q86" i="31"/>
  <c r="Q85" i="31"/>
  <c r="Q84" i="31"/>
  <c r="Q83" i="31"/>
  <c r="Q79" i="31"/>
  <c r="AC79" i="31"/>
  <c r="Q78" i="31"/>
  <c r="Q77" i="31"/>
  <c r="Q76" i="31"/>
  <c r="Q75" i="31"/>
  <c r="Q74" i="31"/>
  <c r="Q73" i="31"/>
  <c r="Q72" i="31"/>
  <c r="Q68" i="31"/>
  <c r="Q67" i="31"/>
  <c r="Q63" i="31"/>
  <c r="Q62" i="31"/>
  <c r="Q61" i="31"/>
  <c r="Q60" i="31"/>
  <c r="Q59" i="31"/>
  <c r="Q58" i="31"/>
  <c r="Q57" i="31"/>
  <c r="Q56" i="31"/>
  <c r="Q64" i="31"/>
  <c r="Q52" i="31"/>
  <c r="Q51" i="31"/>
  <c r="Q47" i="31"/>
  <c r="Q46" i="31"/>
  <c r="Q42" i="31"/>
  <c r="Q41" i="31"/>
  <c r="Q40" i="31"/>
  <c r="Q36" i="31"/>
  <c r="Q35" i="31"/>
  <c r="Q34" i="31"/>
  <c r="Q33" i="31"/>
  <c r="Q29" i="31"/>
  <c r="AC29" i="31"/>
  <c r="Q28" i="31"/>
  <c r="Q27" i="31"/>
  <c r="Q26" i="31"/>
  <c r="Q25" i="31"/>
  <c r="Q24" i="31"/>
  <c r="Q23" i="31"/>
  <c r="Q19" i="31"/>
  <c r="Q18" i="31"/>
  <c r="Q17" i="31"/>
  <c r="Q16" i="31"/>
  <c r="Q15" i="31"/>
  <c r="Q14" i="31"/>
  <c r="Q10" i="31"/>
  <c r="Q9" i="31"/>
  <c r="Q5" i="31"/>
  <c r="Q4" i="31"/>
  <c r="Q57" i="23"/>
  <c r="Q56" i="23"/>
  <c r="Q55" i="23"/>
  <c r="Q54" i="23"/>
  <c r="Q53" i="23"/>
  <c r="Q52" i="23"/>
  <c r="Q51" i="23"/>
  <c r="Q50" i="23"/>
  <c r="Q49" i="23"/>
  <c r="Q48" i="23"/>
  <c r="Q47" i="23"/>
  <c r="Q46" i="23"/>
  <c r="Q45" i="23"/>
  <c r="Q44" i="23"/>
  <c r="Q43" i="23"/>
  <c r="Q42" i="23"/>
  <c r="Q41" i="23"/>
  <c r="Q40" i="23"/>
  <c r="Q39" i="23"/>
  <c r="Q38" i="23"/>
  <c r="Q37" i="23"/>
  <c r="Q36" i="23"/>
  <c r="Q35" i="23"/>
  <c r="Q34" i="23"/>
  <c r="Q33" i="23"/>
  <c r="Q32" i="23"/>
  <c r="Q31" i="23"/>
  <c r="Q30" i="23"/>
  <c r="Q29" i="23"/>
  <c r="Q28" i="23"/>
  <c r="Q27" i="23"/>
  <c r="Q26" i="23"/>
  <c r="Q25" i="23"/>
  <c r="Q24" i="23"/>
  <c r="Q23" i="23"/>
  <c r="Q22" i="23"/>
  <c r="Q21" i="23"/>
  <c r="Q20" i="23"/>
  <c r="Q19" i="23"/>
  <c r="Q18" i="23"/>
  <c r="Q17" i="23"/>
  <c r="Q16" i="23"/>
  <c r="Q15" i="23"/>
  <c r="Q14" i="23"/>
  <c r="Q13" i="23"/>
  <c r="Q12" i="23"/>
  <c r="Q11" i="23"/>
  <c r="Q10" i="23"/>
  <c r="Q9" i="23"/>
  <c r="Q8" i="23"/>
  <c r="Q7" i="23"/>
  <c r="Q6" i="23"/>
  <c r="Q5" i="23"/>
  <c r="P72" i="23"/>
  <c r="O72" i="23"/>
  <c r="N72" i="23"/>
  <c r="M72" i="23"/>
  <c r="L72" i="23"/>
  <c r="P58" i="23"/>
  <c r="O58" i="23"/>
  <c r="N58" i="23"/>
  <c r="M58" i="23"/>
  <c r="L58" i="23"/>
  <c r="Q71" i="23"/>
  <c r="Q70" i="23"/>
  <c r="Q69" i="23"/>
  <c r="Q68" i="23"/>
  <c r="Q67" i="23"/>
  <c r="Q66" i="23"/>
  <c r="Q65" i="23"/>
  <c r="Q64" i="23"/>
  <c r="Q63" i="23"/>
  <c r="Q62" i="23"/>
  <c r="K44" i="23"/>
  <c r="Q4" i="23"/>
  <c r="J3" i="29"/>
  <c r="J9" i="29"/>
  <c r="K9" i="29"/>
  <c r="K6" i="29"/>
  <c r="I4" i="29"/>
  <c r="J4" i="29"/>
  <c r="K4" i="29"/>
  <c r="L4" i="29"/>
  <c r="K8" i="29"/>
  <c r="I7" i="29"/>
  <c r="J7" i="29"/>
  <c r="K7" i="29"/>
  <c r="L7" i="29"/>
  <c r="I13" i="29"/>
  <c r="J13" i="29"/>
  <c r="K13" i="29"/>
  <c r="L13" i="29"/>
  <c r="J11" i="29"/>
  <c r="J10" i="29"/>
  <c r="K14" i="29"/>
  <c r="K12" i="29"/>
  <c r="K15" i="29"/>
  <c r="I16" i="29"/>
  <c r="J16" i="29"/>
  <c r="K16" i="29"/>
  <c r="L16" i="29"/>
  <c r="J18" i="29"/>
  <c r="I17" i="29"/>
  <c r="J17" i="29"/>
  <c r="K17" i="29"/>
  <c r="L17" i="29"/>
  <c r="J19" i="29"/>
  <c r="I20" i="29"/>
  <c r="J20" i="29"/>
  <c r="K20" i="29"/>
  <c r="L20" i="29"/>
  <c r="H20" i="29"/>
  <c r="H17" i="29"/>
  <c r="H16" i="29"/>
  <c r="H15" i="29"/>
  <c r="H12" i="29"/>
  <c r="H13" i="29"/>
  <c r="H7" i="29"/>
  <c r="H4" i="29"/>
  <c r="H5" i="29"/>
  <c r="P37" i="31"/>
  <c r="O37" i="31"/>
  <c r="N37" i="31"/>
  <c r="M37" i="31"/>
  <c r="L37" i="31"/>
  <c r="Q43" i="31"/>
  <c r="P43" i="31"/>
  <c r="O43" i="31"/>
  <c r="N43" i="31"/>
  <c r="M43" i="31"/>
  <c r="L43" i="31"/>
  <c r="H19" i="29"/>
  <c r="Q53" i="31"/>
  <c r="P53" i="31"/>
  <c r="O53" i="31"/>
  <c r="N53" i="31"/>
  <c r="M53" i="31"/>
  <c r="L53" i="31"/>
  <c r="P64" i="31"/>
  <c r="O64" i="31"/>
  <c r="N64" i="31"/>
  <c r="M64" i="31"/>
  <c r="I6" i="29"/>
  <c r="L64" i="31"/>
  <c r="P69" i="31"/>
  <c r="O69" i="31"/>
  <c r="N69" i="31"/>
  <c r="M69" i="31"/>
  <c r="I15" i="29"/>
  <c r="L69" i="31"/>
  <c r="P80" i="31"/>
  <c r="O80" i="31"/>
  <c r="N80" i="31"/>
  <c r="J12" i="29"/>
  <c r="M80" i="31"/>
  <c r="L80" i="31"/>
  <c r="P91" i="31"/>
  <c r="O91" i="31"/>
  <c r="N91" i="31"/>
  <c r="M91" i="31"/>
  <c r="L91" i="31"/>
  <c r="P102" i="31"/>
  <c r="O102" i="31"/>
  <c r="N102" i="31"/>
  <c r="M102" i="31"/>
  <c r="L102" i="31"/>
  <c r="P109" i="31"/>
  <c r="O109" i="31"/>
  <c r="N109" i="31"/>
  <c r="M109" i="31"/>
  <c r="I8" i="29"/>
  <c r="L109" i="31"/>
  <c r="P30" i="31"/>
  <c r="O30" i="31"/>
  <c r="N30" i="31"/>
  <c r="M30" i="31"/>
  <c r="L30" i="31"/>
  <c r="P20" i="31"/>
  <c r="O20" i="31"/>
  <c r="N20" i="31"/>
  <c r="M20" i="31"/>
  <c r="I9" i="29"/>
  <c r="L20" i="31"/>
  <c r="L11" i="31"/>
  <c r="M11" i="31"/>
  <c r="N11" i="31"/>
  <c r="J5" i="29"/>
  <c r="O11" i="31"/>
  <c r="P11" i="31"/>
  <c r="F106" i="31"/>
  <c r="F105" i="31"/>
  <c r="E109" i="31"/>
  <c r="F79" i="31"/>
  <c r="F52" i="31"/>
  <c r="X52" i="31"/>
  <c r="F10" i="31"/>
  <c r="F68" i="31"/>
  <c r="F77" i="31"/>
  <c r="F75" i="31"/>
  <c r="F61" i="31"/>
  <c r="W44" i="23"/>
  <c r="Q72" i="23"/>
  <c r="Q58" i="23"/>
  <c r="M116" i="33"/>
  <c r="N116" i="33"/>
  <c r="Q66" i="33"/>
  <c r="Q70" i="33"/>
  <c r="Q78" i="33"/>
  <c r="Q102" i="33"/>
  <c r="O116" i="33"/>
  <c r="L116" i="33"/>
  <c r="P116" i="33"/>
  <c r="Q35" i="33"/>
  <c r="Q50" i="33"/>
  <c r="Q44" i="33"/>
  <c r="Q28" i="33"/>
  <c r="Q9" i="33"/>
  <c r="Q13" i="33"/>
  <c r="Q18" i="33"/>
  <c r="W93" i="33"/>
  <c r="E116" i="33"/>
  <c r="X95" i="33"/>
  <c r="X47" i="33"/>
  <c r="R25" i="33"/>
  <c r="X27" i="33"/>
  <c r="R69" i="33"/>
  <c r="X65" i="33"/>
  <c r="AC93" i="33"/>
  <c r="X12" i="33"/>
  <c r="R34" i="33"/>
  <c r="X34" i="33"/>
  <c r="R48" i="33"/>
  <c r="I14" i="29"/>
  <c r="N112" i="31"/>
  <c r="J8" i="29"/>
  <c r="K3" i="29"/>
  <c r="K21" i="29"/>
  <c r="J15" i="29"/>
  <c r="K10" i="29"/>
  <c r="K19" i="29"/>
  <c r="M19" i="29"/>
  <c r="H9" i="29"/>
  <c r="L112" i="31"/>
  <c r="L9" i="29"/>
  <c r="P112" i="31"/>
  <c r="K5" i="29"/>
  <c r="X10" i="31"/>
  <c r="R10" i="31"/>
  <c r="K11" i="29"/>
  <c r="I12" i="29"/>
  <c r="M112" i="31"/>
  <c r="J6" i="29"/>
  <c r="X79" i="31"/>
  <c r="R79" i="31"/>
  <c r="Q30" i="31"/>
  <c r="Q37" i="31"/>
  <c r="R52" i="31"/>
  <c r="X105" i="31"/>
  <c r="R105" i="31"/>
  <c r="J14" i="29"/>
  <c r="X61" i="31"/>
  <c r="R61" i="31"/>
  <c r="X68" i="31"/>
  <c r="R68" i="31"/>
  <c r="X106" i="31"/>
  <c r="R106" i="31"/>
  <c r="Q102" i="31"/>
  <c r="Q91" i="31"/>
  <c r="H8" i="29"/>
  <c r="H10" i="29"/>
  <c r="I19" i="29"/>
  <c r="I18" i="29"/>
  <c r="I10" i="29"/>
  <c r="I11" i="29"/>
  <c r="M11" i="29"/>
  <c r="I5" i="29"/>
  <c r="I3" i="29"/>
  <c r="Q20" i="31"/>
  <c r="K18" i="29"/>
  <c r="X75" i="31"/>
  <c r="R75" i="31"/>
  <c r="H3" i="29"/>
  <c r="H21" i="29"/>
  <c r="H11" i="29"/>
  <c r="X77" i="31"/>
  <c r="R77" i="31"/>
  <c r="Q69" i="31"/>
  <c r="O112" i="31"/>
  <c r="H6" i="29"/>
  <c r="H14" i="29"/>
  <c r="H18" i="29"/>
  <c r="M18" i="29"/>
  <c r="L19" i="29"/>
  <c r="L18" i="29"/>
  <c r="L15" i="29"/>
  <c r="L12" i="29"/>
  <c r="L14" i="29"/>
  <c r="L10" i="29"/>
  <c r="L11" i="29"/>
  <c r="L8" i="29"/>
  <c r="L21" i="29"/>
  <c r="L5" i="29"/>
  <c r="L6" i="29"/>
  <c r="L3" i="29"/>
  <c r="Q80" i="31"/>
  <c r="W29" i="31"/>
  <c r="Q109" i="31"/>
  <c r="M14" i="29"/>
  <c r="J21" i="29"/>
  <c r="M5" i="29"/>
  <c r="M15" i="29"/>
  <c r="M13" i="29"/>
  <c r="M16" i="29"/>
  <c r="M7" i="29"/>
  <c r="M3" i="29"/>
  <c r="M17" i="29"/>
  <c r="M9" i="29"/>
  <c r="M20" i="29"/>
  <c r="M4" i="29"/>
  <c r="M6" i="29"/>
  <c r="Q11" i="31"/>
  <c r="E112" i="31"/>
  <c r="Q74" i="23"/>
  <c r="Q116" i="33"/>
  <c r="M8" i="29"/>
  <c r="M10" i="29"/>
  <c r="I21" i="29"/>
  <c r="M12" i="29"/>
  <c r="Q112" i="31"/>
  <c r="M21" i="29"/>
  <c r="K47" i="30"/>
  <c r="J47" i="30"/>
  <c r="M26" i="30"/>
  <c r="M58" i="30"/>
  <c r="K16" i="30"/>
  <c r="K56" i="30"/>
  <c r="I8" i="30"/>
  <c r="I55" i="30"/>
  <c r="M8" i="30"/>
  <c r="M55" i="30"/>
  <c r="H47" i="30"/>
  <c r="L47" i="30"/>
  <c r="L62" i="30"/>
  <c r="I47" i="30"/>
  <c r="I62" i="30"/>
  <c r="M47" i="30"/>
  <c r="I22" i="30"/>
  <c r="I57" i="30"/>
  <c r="K62" i="30"/>
  <c r="L8" i="30"/>
  <c r="L55" i="30"/>
  <c r="H8" i="30"/>
  <c r="H55" i="30"/>
  <c r="J16" i="30"/>
  <c r="J56" i="30"/>
  <c r="L26" i="30"/>
  <c r="L58" i="30"/>
  <c r="H26" i="30"/>
  <c r="H58" i="30"/>
  <c r="K38" i="30"/>
  <c r="K60" i="30"/>
  <c r="M22" i="30"/>
  <c r="M57" i="30"/>
  <c r="M43" i="30"/>
  <c r="M61" i="30"/>
  <c r="I43" i="30"/>
  <c r="I61" i="30"/>
  <c r="K8" i="30"/>
  <c r="K55" i="30"/>
  <c r="M16" i="30"/>
  <c r="M56" i="30"/>
  <c r="I16" i="30"/>
  <c r="I56" i="30"/>
  <c r="K26" i="30"/>
  <c r="K58" i="30"/>
  <c r="M33" i="30"/>
  <c r="M59" i="30"/>
  <c r="I33" i="30"/>
  <c r="I59" i="30"/>
  <c r="L22" i="30"/>
  <c r="L57" i="30"/>
  <c r="L38" i="30"/>
  <c r="L60" i="30"/>
  <c r="H43" i="30"/>
  <c r="H61" i="30"/>
  <c r="K22" i="30"/>
  <c r="K57" i="30"/>
  <c r="M62" i="30"/>
  <c r="K43" i="30"/>
  <c r="K61" i="30"/>
  <c r="J8" i="30"/>
  <c r="J55" i="30"/>
  <c r="L16" i="30"/>
  <c r="L56" i="30"/>
  <c r="H16" i="30"/>
  <c r="H56" i="30"/>
  <c r="J22" i="30"/>
  <c r="J57" i="30"/>
  <c r="J26" i="30"/>
  <c r="J58" i="30"/>
  <c r="L33" i="30"/>
  <c r="L59" i="30"/>
  <c r="H33" i="30"/>
  <c r="H59" i="30"/>
  <c r="J38" i="30"/>
  <c r="J60" i="30"/>
  <c r="J43" i="30"/>
  <c r="J61" i="30"/>
  <c r="H22" i="30"/>
  <c r="H57" i="30"/>
  <c r="J33" i="30"/>
  <c r="J59" i="30"/>
  <c r="H38" i="30"/>
  <c r="H60" i="30"/>
  <c r="L43" i="30"/>
  <c r="L61" i="30"/>
  <c r="I26" i="30"/>
  <c r="I58" i="30"/>
  <c r="K33" i="30"/>
  <c r="K59" i="30"/>
  <c r="M38" i="30"/>
  <c r="M60" i="30"/>
  <c r="I38" i="30"/>
  <c r="I60" i="30"/>
  <c r="H62" i="30"/>
  <c r="J62" i="30"/>
  <c r="G48" i="25"/>
  <c r="F48" i="25"/>
  <c r="E48" i="25"/>
  <c r="H5" i="25"/>
  <c r="H36" i="25"/>
  <c r="H35" i="25"/>
  <c r="H32" i="25"/>
  <c r="H30" i="25"/>
  <c r="H29" i="25"/>
  <c r="H16" i="25"/>
  <c r="H15" i="25"/>
  <c r="H14" i="25"/>
  <c r="H13" i="25"/>
  <c r="H12" i="25"/>
  <c r="H46" i="25"/>
  <c r="H45" i="25"/>
  <c r="H44" i="25"/>
  <c r="H43" i="25"/>
  <c r="H42" i="25"/>
  <c r="H41" i="25"/>
  <c r="H40" i="25"/>
  <c r="H39" i="25"/>
  <c r="H38" i="25"/>
  <c r="H37" i="25"/>
  <c r="H34" i="25"/>
  <c r="H33" i="25"/>
  <c r="H31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1" i="25"/>
  <c r="H10" i="25"/>
  <c r="H9" i="25"/>
  <c r="H8" i="25"/>
  <c r="H7" i="25"/>
  <c r="H6" i="25"/>
  <c r="H4" i="25"/>
  <c r="H3" i="25"/>
  <c r="G47" i="25"/>
  <c r="F47" i="25"/>
  <c r="E47" i="25"/>
  <c r="H47" i="25"/>
  <c r="I63" i="30"/>
  <c r="J63" i="30"/>
  <c r="M63" i="30"/>
  <c r="H63" i="30"/>
  <c r="L63" i="30"/>
  <c r="K63" i="30"/>
  <c r="H50" i="30"/>
  <c r="K50" i="30"/>
  <c r="M50" i="30"/>
  <c r="I50" i="30"/>
  <c r="L50" i="30"/>
  <c r="J50" i="30"/>
  <c r="Q57" i="22"/>
  <c r="Q56" i="22"/>
  <c r="Q55" i="22"/>
  <c r="Q54" i="22"/>
  <c r="Q53" i="22"/>
  <c r="Q52" i="22"/>
  <c r="Q51" i="22"/>
  <c r="Q50" i="22"/>
  <c r="Q49" i="22"/>
  <c r="Q48" i="22"/>
  <c r="Q47" i="22"/>
  <c r="Q46" i="22"/>
  <c r="Q45" i="22"/>
  <c r="Q44" i="22"/>
  <c r="Q43" i="22"/>
  <c r="Q42" i="22"/>
  <c r="Q41" i="22"/>
  <c r="Q40" i="22"/>
  <c r="Q39" i="22"/>
  <c r="Q38" i="22"/>
  <c r="Q37" i="22"/>
  <c r="Q36" i="22"/>
  <c r="Q35" i="22"/>
  <c r="Q34" i="22"/>
  <c r="Q33" i="22"/>
  <c r="Q32" i="22"/>
  <c r="Q31" i="22"/>
  <c r="Q30" i="22"/>
  <c r="Q29" i="22"/>
  <c r="Q28" i="22"/>
  <c r="Q27" i="22"/>
  <c r="Q25" i="22"/>
  <c r="Q24" i="22"/>
  <c r="Q23" i="22"/>
  <c r="Q22" i="22"/>
  <c r="Q21" i="22"/>
  <c r="Q20" i="22"/>
  <c r="Q19" i="22"/>
  <c r="Q18" i="22"/>
  <c r="Q17" i="22"/>
  <c r="Q16" i="22"/>
  <c r="Q15" i="22"/>
  <c r="Q14" i="22"/>
  <c r="Q13" i="22"/>
  <c r="Q12" i="22"/>
  <c r="Q11" i="22"/>
  <c r="Q10" i="22"/>
  <c r="Q9" i="22"/>
  <c r="Q8" i="22"/>
  <c r="Q7" i="22"/>
  <c r="Q6" i="22"/>
  <c r="Q5" i="22"/>
  <c r="Q4" i="22"/>
  <c r="E50" i="16"/>
  <c r="R44" i="23"/>
  <c r="S44" i="23"/>
  <c r="T44" i="23"/>
  <c r="U44" i="23"/>
  <c r="V44" i="23"/>
  <c r="G44" i="22"/>
  <c r="S44" i="22"/>
  <c r="H44" i="22"/>
  <c r="T44" i="22"/>
  <c r="I44" i="22"/>
  <c r="U44" i="22"/>
  <c r="J44" i="22"/>
  <c r="V44" i="22"/>
  <c r="G6" i="36"/>
  <c r="G8" i="33"/>
  <c r="G84" i="31"/>
  <c r="H63" i="36"/>
  <c r="H94" i="33"/>
  <c r="H36" i="31"/>
  <c r="J6" i="36"/>
  <c r="J8" i="33"/>
  <c r="J84" i="31"/>
  <c r="F6" i="36"/>
  <c r="F8" i="33"/>
  <c r="F84" i="31"/>
  <c r="G63" i="36"/>
  <c r="G94" i="33"/>
  <c r="G36" i="31"/>
  <c r="I6" i="36"/>
  <c r="I8" i="33"/>
  <c r="I84" i="31"/>
  <c r="J45" i="23"/>
  <c r="J63" i="36"/>
  <c r="J94" i="33"/>
  <c r="J36" i="31"/>
  <c r="F63" i="36"/>
  <c r="F94" i="33"/>
  <c r="F36" i="31"/>
  <c r="H6" i="36"/>
  <c r="H8" i="33"/>
  <c r="H84" i="31"/>
  <c r="I63" i="36"/>
  <c r="I94" i="33"/>
  <c r="I36" i="31"/>
  <c r="H6" i="23"/>
  <c r="F44" i="22"/>
  <c r="F6" i="22"/>
  <c r="R6" i="22"/>
  <c r="F6" i="23"/>
  <c r="T6" i="23"/>
  <c r="J6" i="22"/>
  <c r="V6" i="22"/>
  <c r="J6" i="23"/>
  <c r="I6" i="23"/>
  <c r="G6" i="23"/>
  <c r="G6" i="22"/>
  <c r="S6" i="22"/>
  <c r="H6" i="22"/>
  <c r="T6" i="22"/>
  <c r="I6" i="22"/>
  <c r="AA63" i="36"/>
  <c r="U63" i="36"/>
  <c r="X36" i="31"/>
  <c r="R36" i="31"/>
  <c r="K36" i="31"/>
  <c r="AC36" i="31"/>
  <c r="V36" i="31"/>
  <c r="AB36" i="31"/>
  <c r="U84" i="31"/>
  <c r="AA84" i="31"/>
  <c r="Y94" i="33"/>
  <c r="S94" i="33"/>
  <c r="R8" i="33"/>
  <c r="K8" i="33"/>
  <c r="X8" i="33"/>
  <c r="V6" i="36"/>
  <c r="AB6" i="36"/>
  <c r="Z63" i="36"/>
  <c r="T63" i="36"/>
  <c r="Z84" i="31"/>
  <c r="T84" i="31"/>
  <c r="V94" i="33"/>
  <c r="AB94" i="33"/>
  <c r="AA8" i="33"/>
  <c r="U8" i="33"/>
  <c r="Y63" i="36"/>
  <c r="S63" i="36"/>
  <c r="R6" i="36"/>
  <c r="X6" i="36"/>
  <c r="K6" i="36"/>
  <c r="S84" i="31"/>
  <c r="Y84" i="31"/>
  <c r="S6" i="23"/>
  <c r="K6" i="23"/>
  <c r="AA36" i="31"/>
  <c r="U36" i="31"/>
  <c r="Z8" i="33"/>
  <c r="T8" i="33"/>
  <c r="R94" i="33"/>
  <c r="K94" i="33"/>
  <c r="X94" i="33"/>
  <c r="AB63" i="36"/>
  <c r="V63" i="36"/>
  <c r="AA6" i="36"/>
  <c r="U6" i="36"/>
  <c r="X84" i="31"/>
  <c r="R84" i="31"/>
  <c r="K84" i="31"/>
  <c r="AC84" i="31"/>
  <c r="V84" i="31"/>
  <c r="AB84" i="31"/>
  <c r="T36" i="31"/>
  <c r="Z36" i="31"/>
  <c r="Y8" i="33"/>
  <c r="S8" i="33"/>
  <c r="U94" i="33"/>
  <c r="AA94" i="33"/>
  <c r="Z6" i="36"/>
  <c r="T6" i="36"/>
  <c r="X63" i="36"/>
  <c r="R63" i="36"/>
  <c r="K63" i="36"/>
  <c r="Y36" i="31"/>
  <c r="S36" i="31"/>
  <c r="AB8" i="33"/>
  <c r="V8" i="33"/>
  <c r="Z94" i="33"/>
  <c r="T94" i="33"/>
  <c r="S6" i="36"/>
  <c r="Y6" i="36"/>
  <c r="R44" i="22"/>
  <c r="W44" i="22"/>
  <c r="K44" i="22"/>
  <c r="U6" i="23"/>
  <c r="V6" i="23"/>
  <c r="R6" i="23"/>
  <c r="K6" i="22"/>
  <c r="U6" i="22"/>
  <c r="W6" i="22"/>
  <c r="W84" i="31"/>
  <c r="W36" i="31"/>
  <c r="W6" i="23"/>
  <c r="AC63" i="36"/>
  <c r="W63" i="36"/>
  <c r="W94" i="33"/>
  <c r="AC94" i="33"/>
  <c r="W6" i="36"/>
  <c r="AC6" i="36"/>
  <c r="W8" i="33"/>
  <c r="AC8" i="33"/>
  <c r="E57" i="24"/>
  <c r="F70" i="23"/>
  <c r="R70" i="23"/>
  <c r="F71" i="23"/>
  <c r="F8" i="23"/>
  <c r="R8" i="23"/>
  <c r="F15" i="23"/>
  <c r="F17" i="23"/>
  <c r="F20" i="23"/>
  <c r="R20" i="23"/>
  <c r="F34" i="23"/>
  <c r="F36" i="23"/>
  <c r="F46" i="23"/>
  <c r="D74" i="23"/>
  <c r="E72" i="23"/>
  <c r="P74" i="23"/>
  <c r="E58" i="23"/>
  <c r="R34" i="23"/>
  <c r="R15" i="23"/>
  <c r="F70" i="22"/>
  <c r="R70" i="22"/>
  <c r="F71" i="22"/>
  <c r="R71" i="22"/>
  <c r="F8" i="22"/>
  <c r="R8" i="22"/>
  <c r="F15" i="22"/>
  <c r="R15" i="22"/>
  <c r="F17" i="22"/>
  <c r="F20" i="22"/>
  <c r="F34" i="22"/>
  <c r="R34" i="22"/>
  <c r="F36" i="22"/>
  <c r="R36" i="22"/>
  <c r="F46" i="22"/>
  <c r="D74" i="22"/>
  <c r="P72" i="22"/>
  <c r="O72" i="22"/>
  <c r="N72" i="22"/>
  <c r="M72" i="22"/>
  <c r="L72" i="22"/>
  <c r="E72" i="22"/>
  <c r="Q71" i="22"/>
  <c r="Q70" i="22"/>
  <c r="Q69" i="22"/>
  <c r="Q68" i="22"/>
  <c r="Q67" i="22"/>
  <c r="Q66" i="22"/>
  <c r="Q65" i="22"/>
  <c r="Q64" i="22"/>
  <c r="Q63" i="22"/>
  <c r="Q62" i="22"/>
  <c r="Q72" i="22"/>
  <c r="P58" i="22"/>
  <c r="P74" i="22"/>
  <c r="O58" i="22"/>
  <c r="N58" i="22"/>
  <c r="N74" i="22"/>
  <c r="M58" i="22"/>
  <c r="M74" i="22"/>
  <c r="L58" i="22"/>
  <c r="L74" i="22"/>
  <c r="E58" i="22"/>
  <c r="E74" i="22"/>
  <c r="Q26" i="22"/>
  <c r="H69" i="23"/>
  <c r="F15" i="36"/>
  <c r="G22" i="23"/>
  <c r="Y22" i="23"/>
  <c r="J31" i="23"/>
  <c r="J45" i="22"/>
  <c r="V45" i="22"/>
  <c r="J73" i="36"/>
  <c r="I62" i="23"/>
  <c r="G30" i="23"/>
  <c r="Y30" i="23"/>
  <c r="G22" i="36"/>
  <c r="F4" i="36"/>
  <c r="F4" i="33"/>
  <c r="F58" i="31"/>
  <c r="J78" i="36"/>
  <c r="J112" i="33"/>
  <c r="J94" i="31"/>
  <c r="F78" i="36"/>
  <c r="F112" i="33"/>
  <c r="F94" i="31"/>
  <c r="H73" i="36"/>
  <c r="H108" i="33"/>
  <c r="H4" i="31"/>
  <c r="I72" i="36"/>
  <c r="I105" i="33"/>
  <c r="I95" i="31"/>
  <c r="J71" i="36"/>
  <c r="J104" i="33"/>
  <c r="J90" i="31"/>
  <c r="F71" i="36"/>
  <c r="F104" i="33"/>
  <c r="F90" i="31"/>
  <c r="H69" i="36"/>
  <c r="H100" i="33"/>
  <c r="I68" i="36"/>
  <c r="I99" i="33"/>
  <c r="I88" i="31"/>
  <c r="J67" i="36"/>
  <c r="J98" i="33"/>
  <c r="J63" i="31"/>
  <c r="F67" i="36"/>
  <c r="F98" i="33"/>
  <c r="F63" i="31"/>
  <c r="G66" i="36"/>
  <c r="G97" i="33"/>
  <c r="G47" i="31"/>
  <c r="H65" i="36"/>
  <c r="H96" i="33"/>
  <c r="H42" i="31"/>
  <c r="I64" i="36"/>
  <c r="I95" i="33"/>
  <c r="I79" i="31"/>
  <c r="G61" i="36"/>
  <c r="G92" i="33"/>
  <c r="G28" i="31"/>
  <c r="H60" i="36"/>
  <c r="H91" i="33"/>
  <c r="H19" i="31"/>
  <c r="I56" i="36"/>
  <c r="I80" i="33"/>
  <c r="I18" i="31"/>
  <c r="J55" i="36"/>
  <c r="J77" i="33"/>
  <c r="J46" i="31"/>
  <c r="F55" i="36"/>
  <c r="F77" i="33"/>
  <c r="F46" i="31"/>
  <c r="H53" i="36"/>
  <c r="H73" i="33"/>
  <c r="H16" i="31"/>
  <c r="I49" i="36"/>
  <c r="I72" i="33"/>
  <c r="I41" i="31"/>
  <c r="G48" i="36"/>
  <c r="G69" i="33"/>
  <c r="H47" i="36"/>
  <c r="H68" i="33"/>
  <c r="H51" i="31"/>
  <c r="I46" i="36"/>
  <c r="I65" i="33"/>
  <c r="I10" i="31"/>
  <c r="J45" i="36"/>
  <c r="J64" i="33"/>
  <c r="J9" i="31"/>
  <c r="F45" i="36"/>
  <c r="F64" i="33"/>
  <c r="F9" i="31"/>
  <c r="G44" i="36"/>
  <c r="G61" i="33"/>
  <c r="G15" i="31"/>
  <c r="H43" i="36"/>
  <c r="H58" i="33"/>
  <c r="H101" i="31"/>
  <c r="J41" i="36"/>
  <c r="J56" i="33"/>
  <c r="J99" i="31"/>
  <c r="F41" i="36"/>
  <c r="F56" i="33"/>
  <c r="F99" i="31"/>
  <c r="G40" i="36"/>
  <c r="G55" i="33"/>
  <c r="G40" i="31"/>
  <c r="J31" i="36"/>
  <c r="J43" i="33"/>
  <c r="J27" i="31"/>
  <c r="F31" i="36"/>
  <c r="F43" i="33"/>
  <c r="F27" i="31"/>
  <c r="G30" i="36"/>
  <c r="G42" i="33"/>
  <c r="G87" i="31"/>
  <c r="H29" i="36"/>
  <c r="H39" i="33"/>
  <c r="H86" i="31"/>
  <c r="J27" i="36"/>
  <c r="J37" i="33"/>
  <c r="J25" i="31"/>
  <c r="F27" i="36"/>
  <c r="F37" i="33"/>
  <c r="F25" i="31"/>
  <c r="H23" i="36"/>
  <c r="H34" i="33"/>
  <c r="H68" i="31"/>
  <c r="I22" i="36"/>
  <c r="I33" i="33"/>
  <c r="I67" i="31"/>
  <c r="G20" i="36"/>
  <c r="G27" i="33"/>
  <c r="G77" i="31"/>
  <c r="I19" i="36"/>
  <c r="I26" i="33"/>
  <c r="I76" i="31"/>
  <c r="I18" i="36"/>
  <c r="I25" i="33"/>
  <c r="I75" i="31"/>
  <c r="J17" i="36"/>
  <c r="J22" i="33"/>
  <c r="J74" i="31"/>
  <c r="F17" i="36"/>
  <c r="F22" i="33"/>
  <c r="F74" i="31"/>
  <c r="G16" i="36"/>
  <c r="G21" i="33"/>
  <c r="G35" i="31"/>
  <c r="H15" i="36"/>
  <c r="H20" i="33"/>
  <c r="H34" i="31"/>
  <c r="I11" i="36"/>
  <c r="I17" i="33"/>
  <c r="I62" i="31"/>
  <c r="J10" i="36"/>
  <c r="J16" i="33"/>
  <c r="J85" i="31"/>
  <c r="F10" i="36"/>
  <c r="F16" i="33"/>
  <c r="F85" i="31"/>
  <c r="I8" i="36"/>
  <c r="I12" i="33"/>
  <c r="I61" i="31"/>
  <c r="J7" i="36"/>
  <c r="J11" i="33"/>
  <c r="J60" i="31"/>
  <c r="I5" i="36"/>
  <c r="I7" i="33"/>
  <c r="I59" i="31"/>
  <c r="F86" i="36"/>
  <c r="F83" i="33"/>
  <c r="F14" i="31"/>
  <c r="G86" i="36"/>
  <c r="G83" i="33"/>
  <c r="G14" i="31"/>
  <c r="H94" i="36"/>
  <c r="H47" i="33"/>
  <c r="H105" i="31"/>
  <c r="F92" i="36"/>
  <c r="F89" i="33"/>
  <c r="F73" i="31"/>
  <c r="F88" i="36"/>
  <c r="F85" i="33"/>
  <c r="F24" i="31"/>
  <c r="I4" i="36"/>
  <c r="I4" i="33"/>
  <c r="I58" i="31"/>
  <c r="F77" i="36"/>
  <c r="F111" i="33"/>
  <c r="F5" i="31"/>
  <c r="H72" i="36"/>
  <c r="H105" i="33"/>
  <c r="H95" i="31"/>
  <c r="J70" i="36"/>
  <c r="J101" i="33"/>
  <c r="J89" i="31"/>
  <c r="F70" i="36"/>
  <c r="F101" i="33"/>
  <c r="F89" i="31"/>
  <c r="H68" i="36"/>
  <c r="H99" i="33"/>
  <c r="H88" i="31"/>
  <c r="J66" i="36"/>
  <c r="J97" i="33"/>
  <c r="J47" i="31"/>
  <c r="F66" i="36"/>
  <c r="F97" i="33"/>
  <c r="F47" i="31"/>
  <c r="G65" i="36"/>
  <c r="G96" i="33"/>
  <c r="G42" i="31"/>
  <c r="H64" i="36"/>
  <c r="H95" i="33"/>
  <c r="H79" i="31"/>
  <c r="J61" i="36"/>
  <c r="J92" i="33"/>
  <c r="J28" i="31"/>
  <c r="F61" i="36"/>
  <c r="F92" i="33"/>
  <c r="F28" i="31"/>
  <c r="H56" i="36"/>
  <c r="H80" i="33"/>
  <c r="H18" i="31"/>
  <c r="J54" i="36"/>
  <c r="J76" i="33"/>
  <c r="J17" i="31"/>
  <c r="F54" i="36"/>
  <c r="F76" i="33"/>
  <c r="F17" i="31"/>
  <c r="G53" i="36"/>
  <c r="G73" i="33"/>
  <c r="G16" i="31"/>
  <c r="H49" i="36"/>
  <c r="H72" i="33"/>
  <c r="H41" i="31"/>
  <c r="J48" i="36"/>
  <c r="J69" i="33"/>
  <c r="J52" i="31"/>
  <c r="G47" i="36"/>
  <c r="G68" i="33"/>
  <c r="H46" i="36"/>
  <c r="H65" i="33"/>
  <c r="H10" i="31"/>
  <c r="I45" i="36"/>
  <c r="I64" i="33"/>
  <c r="I9" i="31"/>
  <c r="J44" i="36"/>
  <c r="J61" i="33"/>
  <c r="J15" i="31"/>
  <c r="F44" i="36"/>
  <c r="F61" i="33"/>
  <c r="F15" i="31"/>
  <c r="H42" i="36"/>
  <c r="H57" i="33"/>
  <c r="H100" i="31"/>
  <c r="J40" i="36"/>
  <c r="J55" i="33"/>
  <c r="J40" i="31"/>
  <c r="F40" i="36"/>
  <c r="F55" i="33"/>
  <c r="F40" i="31"/>
  <c r="I31" i="36"/>
  <c r="I43" i="33"/>
  <c r="I27" i="31"/>
  <c r="J30" i="36"/>
  <c r="J42" i="33"/>
  <c r="J87" i="31"/>
  <c r="F30" i="36"/>
  <c r="F42" i="33"/>
  <c r="F87" i="31"/>
  <c r="H28" i="36"/>
  <c r="H38" i="33"/>
  <c r="H26" i="31"/>
  <c r="I27" i="36"/>
  <c r="I37" i="33"/>
  <c r="I25" i="31"/>
  <c r="G23" i="36"/>
  <c r="G34" i="33"/>
  <c r="G68" i="31"/>
  <c r="H22" i="36"/>
  <c r="H33" i="33"/>
  <c r="H67" i="31"/>
  <c r="H21" i="36"/>
  <c r="H30" i="33"/>
  <c r="H78" i="31"/>
  <c r="J20" i="36"/>
  <c r="J27" i="33"/>
  <c r="J77" i="31"/>
  <c r="H19" i="36"/>
  <c r="H26" i="33"/>
  <c r="H76" i="31"/>
  <c r="H18" i="36"/>
  <c r="H25" i="33"/>
  <c r="H75" i="31"/>
  <c r="J16" i="36"/>
  <c r="J21" i="33"/>
  <c r="J35" i="31"/>
  <c r="F16" i="36"/>
  <c r="F21" i="33"/>
  <c r="F35" i="31"/>
  <c r="G15" i="36"/>
  <c r="G20" i="33"/>
  <c r="G34" i="31"/>
  <c r="H11" i="36"/>
  <c r="H17" i="33"/>
  <c r="H62" i="31"/>
  <c r="J9" i="36"/>
  <c r="J15" i="33"/>
  <c r="J33" i="31"/>
  <c r="F9" i="36"/>
  <c r="F15" i="33"/>
  <c r="F33" i="31"/>
  <c r="H8" i="36"/>
  <c r="H12" i="33"/>
  <c r="H61" i="31"/>
  <c r="I7" i="36"/>
  <c r="I11" i="33"/>
  <c r="I60" i="31"/>
  <c r="H5" i="36"/>
  <c r="H7" i="33"/>
  <c r="H59" i="31"/>
  <c r="J95" i="36"/>
  <c r="J48" i="33"/>
  <c r="J106" i="31"/>
  <c r="G94" i="36"/>
  <c r="G47" i="33"/>
  <c r="G105" i="31"/>
  <c r="H93" i="36"/>
  <c r="H90" i="33"/>
  <c r="H83" i="31"/>
  <c r="I92" i="36"/>
  <c r="I89" i="33"/>
  <c r="I73" i="31"/>
  <c r="J91" i="36"/>
  <c r="J88" i="33"/>
  <c r="J72" i="31"/>
  <c r="F91" i="36"/>
  <c r="F88" i="33"/>
  <c r="F72" i="31"/>
  <c r="G90" i="36"/>
  <c r="G87" i="33"/>
  <c r="G57" i="31"/>
  <c r="H89" i="36"/>
  <c r="H86" i="33"/>
  <c r="H56" i="31"/>
  <c r="I88" i="36"/>
  <c r="I85" i="33"/>
  <c r="I24" i="31"/>
  <c r="J87" i="36"/>
  <c r="J84" i="33"/>
  <c r="J23" i="31"/>
  <c r="F87" i="36"/>
  <c r="F84" i="33"/>
  <c r="F23" i="31"/>
  <c r="Y22" i="36"/>
  <c r="S22" i="36"/>
  <c r="H4" i="36"/>
  <c r="H4" i="33"/>
  <c r="H58" i="31"/>
  <c r="H78" i="36"/>
  <c r="H112" i="33"/>
  <c r="H94" i="31"/>
  <c r="I77" i="36"/>
  <c r="I111" i="33"/>
  <c r="I5" i="31"/>
  <c r="AB73" i="36"/>
  <c r="V73" i="36"/>
  <c r="F73" i="36"/>
  <c r="F108" i="33"/>
  <c r="F4" i="31"/>
  <c r="G72" i="36"/>
  <c r="G105" i="33"/>
  <c r="G95" i="31"/>
  <c r="H71" i="36"/>
  <c r="H104" i="33"/>
  <c r="H90" i="31"/>
  <c r="I70" i="36"/>
  <c r="I101" i="33"/>
  <c r="I89" i="31"/>
  <c r="J69" i="36"/>
  <c r="J100" i="33"/>
  <c r="F69" i="36"/>
  <c r="F100" i="33"/>
  <c r="G68" i="36"/>
  <c r="G99" i="33"/>
  <c r="G88" i="31"/>
  <c r="H67" i="36"/>
  <c r="H98" i="33"/>
  <c r="H63" i="31"/>
  <c r="I66" i="36"/>
  <c r="I97" i="33"/>
  <c r="I47" i="31"/>
  <c r="J65" i="36"/>
  <c r="J96" i="33"/>
  <c r="J42" i="31"/>
  <c r="F65" i="36"/>
  <c r="F96" i="33"/>
  <c r="F42" i="31"/>
  <c r="G64" i="36"/>
  <c r="G95" i="33"/>
  <c r="G79" i="31"/>
  <c r="I61" i="36"/>
  <c r="I92" i="33"/>
  <c r="I28" i="31"/>
  <c r="J60" i="36"/>
  <c r="J91" i="33"/>
  <c r="J19" i="31"/>
  <c r="F60" i="36"/>
  <c r="F91" i="33"/>
  <c r="F19" i="31"/>
  <c r="G56" i="36"/>
  <c r="G80" i="33"/>
  <c r="G18" i="31"/>
  <c r="H55" i="36"/>
  <c r="H77" i="33"/>
  <c r="H46" i="31"/>
  <c r="I54" i="36"/>
  <c r="I76" i="33"/>
  <c r="I17" i="31"/>
  <c r="J53" i="36"/>
  <c r="J73" i="33"/>
  <c r="J16" i="31"/>
  <c r="F53" i="36"/>
  <c r="F73" i="33"/>
  <c r="F16" i="31"/>
  <c r="I48" i="36"/>
  <c r="I69" i="33"/>
  <c r="I52" i="31"/>
  <c r="J47" i="36"/>
  <c r="J68" i="33"/>
  <c r="J51" i="31"/>
  <c r="F47" i="36"/>
  <c r="F68" i="33"/>
  <c r="F51" i="31"/>
  <c r="G46" i="36"/>
  <c r="G65" i="33"/>
  <c r="G10" i="31"/>
  <c r="H45" i="36"/>
  <c r="H64" i="33"/>
  <c r="H9" i="31"/>
  <c r="J43" i="36"/>
  <c r="J58" i="33"/>
  <c r="J101" i="31"/>
  <c r="G42" i="36"/>
  <c r="G57" i="33"/>
  <c r="G100" i="31"/>
  <c r="H41" i="36"/>
  <c r="H56" i="33"/>
  <c r="H99" i="31"/>
  <c r="J36" i="36"/>
  <c r="J52" i="33"/>
  <c r="J108" i="31"/>
  <c r="F36" i="36"/>
  <c r="F52" i="33"/>
  <c r="F108" i="31"/>
  <c r="G35" i="36"/>
  <c r="G49" i="33"/>
  <c r="G107" i="31"/>
  <c r="H31" i="36"/>
  <c r="H43" i="33"/>
  <c r="H27" i="31"/>
  <c r="J29" i="36"/>
  <c r="J39" i="33"/>
  <c r="J86" i="31"/>
  <c r="F29" i="36"/>
  <c r="F39" i="33"/>
  <c r="F86" i="31"/>
  <c r="G28" i="36"/>
  <c r="G38" i="33"/>
  <c r="G26" i="31"/>
  <c r="H27" i="36"/>
  <c r="H37" i="33"/>
  <c r="H25" i="31"/>
  <c r="J23" i="36"/>
  <c r="J34" i="33"/>
  <c r="J68" i="31"/>
  <c r="F22" i="36"/>
  <c r="F33" i="33"/>
  <c r="F67" i="31"/>
  <c r="G21" i="36"/>
  <c r="G30" i="33"/>
  <c r="G78" i="31"/>
  <c r="I20" i="36"/>
  <c r="I27" i="33"/>
  <c r="I77" i="31"/>
  <c r="G19" i="36"/>
  <c r="G26" i="33"/>
  <c r="G76" i="31"/>
  <c r="G18" i="36"/>
  <c r="G25" i="33"/>
  <c r="G75" i="31"/>
  <c r="H17" i="36"/>
  <c r="H22" i="33"/>
  <c r="H74" i="31"/>
  <c r="I16" i="36"/>
  <c r="I21" i="33"/>
  <c r="I35" i="31"/>
  <c r="J15" i="36"/>
  <c r="J20" i="33"/>
  <c r="J34" i="31"/>
  <c r="R15" i="36"/>
  <c r="X15" i="36"/>
  <c r="H10" i="36"/>
  <c r="H16" i="33"/>
  <c r="H85" i="31"/>
  <c r="I9" i="36"/>
  <c r="I15" i="33"/>
  <c r="I33" i="31"/>
  <c r="G8" i="36"/>
  <c r="G12" i="33"/>
  <c r="G61" i="31"/>
  <c r="H7" i="36"/>
  <c r="H11" i="33"/>
  <c r="H60" i="31"/>
  <c r="G5" i="36"/>
  <c r="G7" i="33"/>
  <c r="G59" i="31"/>
  <c r="I86" i="36"/>
  <c r="I83" i="33"/>
  <c r="I14" i="31"/>
  <c r="J90" i="36"/>
  <c r="J87" i="33"/>
  <c r="J57" i="31"/>
  <c r="G89" i="36"/>
  <c r="G86" i="33"/>
  <c r="G56" i="31"/>
  <c r="H88" i="36"/>
  <c r="H85" i="33"/>
  <c r="H24" i="31"/>
  <c r="I87" i="36"/>
  <c r="I84" i="33"/>
  <c r="I23" i="31"/>
  <c r="G4" i="36"/>
  <c r="G4" i="33"/>
  <c r="G58" i="31"/>
  <c r="H77" i="36"/>
  <c r="H111" i="33"/>
  <c r="H5" i="31"/>
  <c r="I73" i="36"/>
  <c r="I108" i="33"/>
  <c r="I4" i="31"/>
  <c r="F72" i="36"/>
  <c r="F105" i="33"/>
  <c r="F95" i="31"/>
  <c r="G71" i="36"/>
  <c r="G104" i="33"/>
  <c r="G90" i="31"/>
  <c r="H70" i="36"/>
  <c r="H101" i="33"/>
  <c r="H89" i="31"/>
  <c r="I69" i="36"/>
  <c r="I100" i="33"/>
  <c r="F68" i="36"/>
  <c r="F99" i="33"/>
  <c r="F88" i="31"/>
  <c r="G67" i="36"/>
  <c r="G98" i="33"/>
  <c r="G63" i="31"/>
  <c r="H66" i="36"/>
  <c r="H97" i="33"/>
  <c r="H47" i="31"/>
  <c r="I65" i="36"/>
  <c r="I96" i="33"/>
  <c r="I42" i="31"/>
  <c r="J64" i="36"/>
  <c r="J95" i="33"/>
  <c r="J79" i="31"/>
  <c r="H61" i="36"/>
  <c r="H92" i="33"/>
  <c r="H28" i="31"/>
  <c r="J56" i="36"/>
  <c r="J80" i="33"/>
  <c r="J18" i="31"/>
  <c r="F56" i="36"/>
  <c r="F80" i="33"/>
  <c r="F18" i="31"/>
  <c r="G55" i="36"/>
  <c r="G77" i="33"/>
  <c r="G46" i="31"/>
  <c r="H54" i="36"/>
  <c r="H76" i="33"/>
  <c r="H17" i="31"/>
  <c r="J49" i="36"/>
  <c r="J72" i="33"/>
  <c r="J41" i="31"/>
  <c r="F49" i="36"/>
  <c r="F72" i="33"/>
  <c r="F41" i="31"/>
  <c r="H48" i="36"/>
  <c r="H69" i="33"/>
  <c r="H52" i="31"/>
  <c r="I47" i="36"/>
  <c r="I68" i="33"/>
  <c r="I51" i="31"/>
  <c r="J46" i="36"/>
  <c r="J65" i="33"/>
  <c r="J10" i="31"/>
  <c r="G45" i="36"/>
  <c r="G64" i="33"/>
  <c r="G9" i="31"/>
  <c r="H44" i="36"/>
  <c r="H61" i="33"/>
  <c r="H15" i="31"/>
  <c r="I43" i="36"/>
  <c r="I58" i="33"/>
  <c r="I101" i="31"/>
  <c r="J42" i="36"/>
  <c r="J57" i="33"/>
  <c r="J100" i="31"/>
  <c r="F42" i="36"/>
  <c r="F57" i="33"/>
  <c r="F100" i="31"/>
  <c r="H40" i="36"/>
  <c r="H55" i="33"/>
  <c r="H40" i="31"/>
  <c r="I36" i="36"/>
  <c r="I52" i="33"/>
  <c r="I108" i="31"/>
  <c r="J35" i="36"/>
  <c r="J49" i="33"/>
  <c r="J107" i="31"/>
  <c r="F35" i="36"/>
  <c r="F49" i="33"/>
  <c r="F107" i="31"/>
  <c r="H30" i="36"/>
  <c r="H42" i="33"/>
  <c r="H87" i="31"/>
  <c r="I29" i="36"/>
  <c r="I39" i="33"/>
  <c r="I86" i="31"/>
  <c r="J28" i="36"/>
  <c r="J38" i="33"/>
  <c r="J26" i="31"/>
  <c r="F28" i="36"/>
  <c r="F38" i="33"/>
  <c r="F26" i="31"/>
  <c r="G27" i="36"/>
  <c r="G37" i="33"/>
  <c r="G25" i="31"/>
  <c r="I23" i="36"/>
  <c r="I34" i="33"/>
  <c r="I68" i="31"/>
  <c r="J22" i="36"/>
  <c r="J33" i="33"/>
  <c r="J67" i="31"/>
  <c r="J21" i="36"/>
  <c r="J30" i="33"/>
  <c r="J78" i="31"/>
  <c r="F21" i="36"/>
  <c r="F30" i="33"/>
  <c r="F78" i="31"/>
  <c r="H20" i="36"/>
  <c r="H27" i="33"/>
  <c r="H77" i="31"/>
  <c r="J19" i="36"/>
  <c r="J26" i="33"/>
  <c r="J76" i="31"/>
  <c r="J18" i="36"/>
  <c r="J25" i="33"/>
  <c r="J75" i="31"/>
  <c r="F19" i="36"/>
  <c r="F26" i="33"/>
  <c r="F76" i="31"/>
  <c r="G17" i="36"/>
  <c r="G22" i="33"/>
  <c r="G74" i="31"/>
  <c r="H16" i="36"/>
  <c r="H21" i="33"/>
  <c r="H35" i="31"/>
  <c r="J11" i="36"/>
  <c r="J17" i="33"/>
  <c r="J62" i="31"/>
  <c r="F11" i="36"/>
  <c r="F17" i="33"/>
  <c r="F62" i="31"/>
  <c r="G10" i="36"/>
  <c r="G16" i="33"/>
  <c r="G85" i="31"/>
  <c r="H9" i="36"/>
  <c r="H15" i="33"/>
  <c r="H33" i="31"/>
  <c r="J8" i="36"/>
  <c r="J12" i="33"/>
  <c r="J61" i="31"/>
  <c r="J5" i="36"/>
  <c r="J7" i="33"/>
  <c r="J59" i="31"/>
  <c r="F5" i="36"/>
  <c r="F7" i="33"/>
  <c r="F59" i="31"/>
  <c r="H86" i="36"/>
  <c r="H83" i="33"/>
  <c r="H14" i="31"/>
  <c r="H95" i="36"/>
  <c r="H48" i="33"/>
  <c r="H106" i="31"/>
  <c r="I94" i="36"/>
  <c r="I47" i="33"/>
  <c r="I105" i="31"/>
  <c r="J93" i="36"/>
  <c r="J90" i="33"/>
  <c r="J83" i="31"/>
  <c r="F93" i="36"/>
  <c r="F90" i="33"/>
  <c r="F83" i="31"/>
  <c r="I90" i="36"/>
  <c r="I87" i="33"/>
  <c r="I57" i="31"/>
  <c r="J89" i="36"/>
  <c r="J86" i="33"/>
  <c r="J56" i="31"/>
  <c r="F89" i="36"/>
  <c r="F86" i="33"/>
  <c r="F56" i="31"/>
  <c r="G88" i="36"/>
  <c r="G85" i="33"/>
  <c r="G24" i="31"/>
  <c r="H87" i="36"/>
  <c r="H84" i="33"/>
  <c r="H23" i="31"/>
  <c r="J4" i="31"/>
  <c r="J108" i="33"/>
  <c r="I41" i="36"/>
  <c r="G67" i="31"/>
  <c r="G33" i="33"/>
  <c r="F34" i="31"/>
  <c r="F20" i="33"/>
  <c r="G77" i="36"/>
  <c r="G51" i="31"/>
  <c r="G52" i="31"/>
  <c r="F54" i="23"/>
  <c r="R54" i="23"/>
  <c r="J34" i="23"/>
  <c r="V34" i="23"/>
  <c r="H17" i="23"/>
  <c r="J11" i="23"/>
  <c r="H9" i="23"/>
  <c r="T9" i="23"/>
  <c r="H62" i="23"/>
  <c r="J65" i="23"/>
  <c r="H63" i="23"/>
  <c r="T63" i="23"/>
  <c r="H55" i="23"/>
  <c r="T55" i="23"/>
  <c r="J53" i="22"/>
  <c r="V53" i="22"/>
  <c r="F53" i="23"/>
  <c r="J49" i="23"/>
  <c r="F49" i="22"/>
  <c r="R49" i="22"/>
  <c r="H20" i="23"/>
  <c r="F62" i="23"/>
  <c r="H70" i="22"/>
  <c r="T70" i="22"/>
  <c r="F64" i="23"/>
  <c r="R64" i="23"/>
  <c r="F50" i="23"/>
  <c r="J46" i="23"/>
  <c r="J15" i="23"/>
  <c r="H13" i="23"/>
  <c r="T13" i="23"/>
  <c r="G10" i="23"/>
  <c r="H71" i="23"/>
  <c r="Z71" i="23"/>
  <c r="F56" i="23"/>
  <c r="X56" i="23"/>
  <c r="H54" i="23"/>
  <c r="J52" i="23"/>
  <c r="V52" i="23"/>
  <c r="F52" i="23"/>
  <c r="H50" i="23"/>
  <c r="J48" i="23"/>
  <c r="F48" i="23"/>
  <c r="R48" i="23"/>
  <c r="H46" i="23"/>
  <c r="J43" i="23"/>
  <c r="F43" i="23"/>
  <c r="R43" i="23"/>
  <c r="H41" i="23"/>
  <c r="T41" i="23"/>
  <c r="J39" i="23"/>
  <c r="F39" i="23"/>
  <c r="H37" i="23"/>
  <c r="J36" i="23"/>
  <c r="H34" i="23"/>
  <c r="J17" i="23"/>
  <c r="V17" i="23"/>
  <c r="H16" i="23"/>
  <c r="H8" i="23"/>
  <c r="H36" i="23"/>
  <c r="J16" i="23"/>
  <c r="V16" i="23"/>
  <c r="F11" i="23"/>
  <c r="J8" i="22"/>
  <c r="V8" i="22"/>
  <c r="I70" i="23"/>
  <c r="F65" i="23"/>
  <c r="H57" i="23"/>
  <c r="J55" i="23"/>
  <c r="V55" i="23"/>
  <c r="F55" i="23"/>
  <c r="X55" i="23"/>
  <c r="J51" i="23"/>
  <c r="F51" i="23"/>
  <c r="J47" i="23"/>
  <c r="V47" i="23"/>
  <c r="F47" i="23"/>
  <c r="G46" i="23"/>
  <c r="S46" i="23"/>
  <c r="J35" i="23"/>
  <c r="F35" i="23"/>
  <c r="R35" i="23"/>
  <c r="G34" i="22"/>
  <c r="S34" i="22"/>
  <c r="H33" i="23"/>
  <c r="H29" i="23"/>
  <c r="J27" i="23"/>
  <c r="V27" i="23"/>
  <c r="F27" i="23"/>
  <c r="G26" i="23"/>
  <c r="H25" i="23"/>
  <c r="J23" i="23"/>
  <c r="V23" i="23"/>
  <c r="F23" i="23"/>
  <c r="H21" i="23"/>
  <c r="J20" i="22"/>
  <c r="F19" i="23"/>
  <c r="G18" i="23"/>
  <c r="Y18" i="23"/>
  <c r="G16" i="23"/>
  <c r="S16" i="23"/>
  <c r="H7" i="22"/>
  <c r="T7" i="22"/>
  <c r="I20" i="23"/>
  <c r="I46" i="23"/>
  <c r="U46" i="23"/>
  <c r="I41" i="22"/>
  <c r="U41" i="22"/>
  <c r="I34" i="23"/>
  <c r="I16" i="23"/>
  <c r="I8" i="23"/>
  <c r="I36" i="22"/>
  <c r="U36" i="22"/>
  <c r="I17" i="23"/>
  <c r="L74" i="23"/>
  <c r="E74" i="23"/>
  <c r="H36" i="36"/>
  <c r="H35" i="36"/>
  <c r="R71" i="23"/>
  <c r="H70" i="23"/>
  <c r="Z70" i="23"/>
  <c r="I7" i="23"/>
  <c r="AA7" i="23"/>
  <c r="I7" i="22"/>
  <c r="U7" i="22"/>
  <c r="J20" i="23"/>
  <c r="J7" i="23"/>
  <c r="J7" i="22"/>
  <c r="V7" i="22"/>
  <c r="H46" i="22"/>
  <c r="H16" i="22"/>
  <c r="T16" i="22"/>
  <c r="I36" i="23"/>
  <c r="J8" i="23"/>
  <c r="V8" i="23"/>
  <c r="R46" i="23"/>
  <c r="R17" i="23"/>
  <c r="H55" i="22"/>
  <c r="T55" i="22"/>
  <c r="R36" i="23"/>
  <c r="V46" i="23"/>
  <c r="T71" i="23"/>
  <c r="T17" i="23"/>
  <c r="I34" i="22"/>
  <c r="U34" i="22"/>
  <c r="G17" i="23"/>
  <c r="F56" i="22"/>
  <c r="R56" i="22"/>
  <c r="G46" i="22"/>
  <c r="H36" i="22"/>
  <c r="T36" i="22"/>
  <c r="H34" i="22"/>
  <c r="T34" i="22"/>
  <c r="I20" i="22"/>
  <c r="J17" i="22"/>
  <c r="V17" i="22"/>
  <c r="G16" i="22"/>
  <c r="S16" i="22"/>
  <c r="I8" i="22"/>
  <c r="U8" i="22"/>
  <c r="J46" i="22"/>
  <c r="H20" i="22"/>
  <c r="I17" i="22"/>
  <c r="U17" i="22"/>
  <c r="J16" i="22"/>
  <c r="V16" i="22"/>
  <c r="G15" i="22"/>
  <c r="S15" i="22"/>
  <c r="H8" i="22"/>
  <c r="T8" i="22"/>
  <c r="H71" i="22"/>
  <c r="T71" i="22"/>
  <c r="G15" i="23"/>
  <c r="G17" i="22"/>
  <c r="S17" i="22"/>
  <c r="R56" i="23"/>
  <c r="G41" i="36"/>
  <c r="I46" i="22"/>
  <c r="J36" i="22"/>
  <c r="V36" i="22"/>
  <c r="J34" i="22"/>
  <c r="V34" i="22"/>
  <c r="G33" i="22"/>
  <c r="S33" i="22"/>
  <c r="G20" i="22"/>
  <c r="H17" i="22"/>
  <c r="T17" i="22"/>
  <c r="I16" i="22"/>
  <c r="U16" i="22"/>
  <c r="G8" i="22"/>
  <c r="G33" i="23"/>
  <c r="G20" i="23"/>
  <c r="G8" i="23"/>
  <c r="N74" i="23"/>
  <c r="J19" i="23"/>
  <c r="J19" i="22"/>
  <c r="G26" i="22"/>
  <c r="S26" i="22"/>
  <c r="J52" i="22"/>
  <c r="V52" i="22"/>
  <c r="H57" i="22"/>
  <c r="T57" i="22"/>
  <c r="F52" i="22"/>
  <c r="R52" i="22"/>
  <c r="F35" i="22"/>
  <c r="R35" i="22"/>
  <c r="H29" i="22"/>
  <c r="T29" i="22"/>
  <c r="F23" i="22"/>
  <c r="R23" i="22"/>
  <c r="J15" i="22"/>
  <c r="V15" i="22"/>
  <c r="F48" i="22"/>
  <c r="R48" i="22"/>
  <c r="G14" i="23"/>
  <c r="Y14" i="23"/>
  <c r="G14" i="22"/>
  <c r="S14" i="22"/>
  <c r="S26" i="23"/>
  <c r="I15" i="23"/>
  <c r="AA15" i="23"/>
  <c r="I15" i="22"/>
  <c r="U15" i="22"/>
  <c r="G5" i="23"/>
  <c r="G5" i="22"/>
  <c r="S5" i="22"/>
  <c r="I39" i="23"/>
  <c r="I39" i="22"/>
  <c r="U39" i="22"/>
  <c r="I43" i="23"/>
  <c r="I43" i="22"/>
  <c r="U43" i="22"/>
  <c r="G45" i="23"/>
  <c r="G45" i="22"/>
  <c r="S45" i="22"/>
  <c r="I23" i="23"/>
  <c r="I23" i="22"/>
  <c r="U23" i="22"/>
  <c r="G4" i="23"/>
  <c r="G4" i="22"/>
  <c r="S4" i="22"/>
  <c r="I9" i="23"/>
  <c r="I9" i="22"/>
  <c r="U9" i="22"/>
  <c r="J12" i="23"/>
  <c r="J12" i="22"/>
  <c r="V12" i="22"/>
  <c r="F14" i="23"/>
  <c r="F14" i="22"/>
  <c r="R14" i="22"/>
  <c r="F18" i="23"/>
  <c r="F18" i="22"/>
  <c r="R18" i="22"/>
  <c r="F21" i="23"/>
  <c r="F21" i="22"/>
  <c r="R21" i="22"/>
  <c r="F25" i="23"/>
  <c r="F25" i="22"/>
  <c r="R25" i="22"/>
  <c r="I27" i="23"/>
  <c r="AA27" i="23"/>
  <c r="I27" i="22"/>
  <c r="U27" i="22"/>
  <c r="F29" i="23"/>
  <c r="F29" i="22"/>
  <c r="R29" i="22"/>
  <c r="T33" i="23"/>
  <c r="H42" i="23"/>
  <c r="H42" i="22"/>
  <c r="T42" i="22"/>
  <c r="J57" i="23"/>
  <c r="J57" i="22"/>
  <c r="V57" i="22"/>
  <c r="U62" i="23"/>
  <c r="F67" i="23"/>
  <c r="F67" i="22"/>
  <c r="R67" i="22"/>
  <c r="I47" i="23"/>
  <c r="I47" i="22"/>
  <c r="U47" i="22"/>
  <c r="J66" i="22"/>
  <c r="V66" i="22"/>
  <c r="J66" i="23"/>
  <c r="H64" i="23"/>
  <c r="H64" i="22"/>
  <c r="T64" i="22"/>
  <c r="F39" i="22"/>
  <c r="R39" i="22"/>
  <c r="H13" i="22"/>
  <c r="T13" i="22"/>
  <c r="G10" i="22"/>
  <c r="S10" i="22"/>
  <c r="J9" i="23"/>
  <c r="J9" i="22"/>
  <c r="V9" i="22"/>
  <c r="H10" i="23"/>
  <c r="H10" i="22"/>
  <c r="T10" i="22"/>
  <c r="H11" i="23"/>
  <c r="H11" i="22"/>
  <c r="F12" i="23"/>
  <c r="F12" i="22"/>
  <c r="R12" i="22"/>
  <c r="I13" i="23"/>
  <c r="AA13" i="23"/>
  <c r="I13" i="22"/>
  <c r="U13" i="22"/>
  <c r="H15" i="23"/>
  <c r="H15" i="22"/>
  <c r="T15" i="22"/>
  <c r="T21" i="23"/>
  <c r="F22" i="23"/>
  <c r="F22" i="22"/>
  <c r="R22" i="22"/>
  <c r="J24" i="23"/>
  <c r="J24" i="22"/>
  <c r="V24" i="22"/>
  <c r="H27" i="23"/>
  <c r="H28" i="23"/>
  <c r="H28" i="22"/>
  <c r="T28" i="22"/>
  <c r="V31" i="23"/>
  <c r="J32" i="23"/>
  <c r="J32" i="22"/>
  <c r="V32" i="22"/>
  <c r="I33" i="23"/>
  <c r="I33" i="22"/>
  <c r="U33" i="22"/>
  <c r="I37" i="23"/>
  <c r="I37" i="22"/>
  <c r="U37" i="22"/>
  <c r="H38" i="23"/>
  <c r="H38" i="22"/>
  <c r="T38" i="22"/>
  <c r="H39" i="23"/>
  <c r="H39" i="22"/>
  <c r="T39" i="22"/>
  <c r="F40" i="23"/>
  <c r="F40" i="22"/>
  <c r="R40" i="22"/>
  <c r="J41" i="23"/>
  <c r="AB41" i="23"/>
  <c r="J41" i="22"/>
  <c r="V41" i="22"/>
  <c r="J42" i="23"/>
  <c r="J42" i="22"/>
  <c r="V42" i="22"/>
  <c r="I68" i="23"/>
  <c r="I68" i="22"/>
  <c r="U68" i="22"/>
  <c r="J69" i="23"/>
  <c r="J69" i="22"/>
  <c r="V69" i="22"/>
  <c r="J48" i="22"/>
  <c r="V48" i="22"/>
  <c r="I45" i="22"/>
  <c r="U45" i="22"/>
  <c r="H41" i="22"/>
  <c r="T41" i="22"/>
  <c r="J31" i="22"/>
  <c r="V31" i="22"/>
  <c r="H25" i="22"/>
  <c r="T25" i="22"/>
  <c r="G22" i="22"/>
  <c r="S22" i="22"/>
  <c r="F19" i="22"/>
  <c r="R19" i="22"/>
  <c r="H9" i="22"/>
  <c r="T9" i="22"/>
  <c r="I41" i="23"/>
  <c r="AA41" i="23"/>
  <c r="F16" i="23"/>
  <c r="F16" i="22"/>
  <c r="S22" i="23"/>
  <c r="H24" i="23"/>
  <c r="H24" i="22"/>
  <c r="T24" i="22"/>
  <c r="J26" i="23"/>
  <c r="AB26" i="23"/>
  <c r="J26" i="22"/>
  <c r="V26" i="22"/>
  <c r="G28" i="23"/>
  <c r="G28" i="22"/>
  <c r="S28" i="22"/>
  <c r="I31" i="23"/>
  <c r="I31" i="22"/>
  <c r="U31" i="22"/>
  <c r="F45" i="22"/>
  <c r="R45" i="22"/>
  <c r="F45" i="23"/>
  <c r="J63" i="22"/>
  <c r="V63" i="22"/>
  <c r="J63" i="23"/>
  <c r="F68" i="23"/>
  <c r="F68" i="22"/>
  <c r="R68" i="22"/>
  <c r="I55" i="23"/>
  <c r="AA55" i="23"/>
  <c r="I55" i="22"/>
  <c r="U55" i="22"/>
  <c r="I63" i="23"/>
  <c r="I63" i="22"/>
  <c r="U63" i="22"/>
  <c r="H5" i="23"/>
  <c r="H5" i="22"/>
  <c r="T5" i="22"/>
  <c r="F9" i="23"/>
  <c r="F9" i="22"/>
  <c r="R9" i="22"/>
  <c r="I11" i="23"/>
  <c r="I11" i="22"/>
  <c r="U11" i="22"/>
  <c r="J13" i="23"/>
  <c r="J13" i="22"/>
  <c r="V13" i="22"/>
  <c r="H18" i="23"/>
  <c r="H18" i="22"/>
  <c r="T18" i="22"/>
  <c r="I21" i="23"/>
  <c r="AA21" i="23"/>
  <c r="I21" i="22"/>
  <c r="U21" i="22"/>
  <c r="H23" i="23"/>
  <c r="H23" i="22"/>
  <c r="F26" i="23"/>
  <c r="F26" i="22"/>
  <c r="R26" i="22"/>
  <c r="J33" i="23"/>
  <c r="AB33" i="23"/>
  <c r="J33" i="22"/>
  <c r="V33" i="22"/>
  <c r="J38" i="23"/>
  <c r="AB38" i="23"/>
  <c r="J38" i="22"/>
  <c r="V38" i="22"/>
  <c r="F41" i="23"/>
  <c r="F41" i="22"/>
  <c r="R41" i="22"/>
  <c r="H45" i="23"/>
  <c r="H45" i="22"/>
  <c r="T45" i="22"/>
  <c r="H48" i="23"/>
  <c r="H48" i="22"/>
  <c r="T48" i="22"/>
  <c r="H49" i="23"/>
  <c r="H49" i="22"/>
  <c r="T49" i="22"/>
  <c r="H52" i="23"/>
  <c r="H52" i="22"/>
  <c r="T52" i="22"/>
  <c r="F63" i="23"/>
  <c r="F63" i="22"/>
  <c r="R63" i="22"/>
  <c r="G64" i="23"/>
  <c r="G64" i="22"/>
  <c r="S64" i="22"/>
  <c r="H65" i="23"/>
  <c r="H65" i="22"/>
  <c r="T65" i="22"/>
  <c r="I66" i="23"/>
  <c r="I66" i="22"/>
  <c r="U66" i="22"/>
  <c r="J67" i="23"/>
  <c r="J67" i="22"/>
  <c r="V67" i="22"/>
  <c r="I56" i="23"/>
  <c r="I56" i="22"/>
  <c r="U56" i="22"/>
  <c r="I54" i="22"/>
  <c r="U54" i="22"/>
  <c r="I54" i="23"/>
  <c r="G53" i="23"/>
  <c r="G53" i="22"/>
  <c r="S53" i="22"/>
  <c r="I52" i="23"/>
  <c r="I52" i="22"/>
  <c r="U52" i="22"/>
  <c r="I50" i="22"/>
  <c r="U50" i="22"/>
  <c r="I50" i="23"/>
  <c r="G49" i="23"/>
  <c r="G49" i="22"/>
  <c r="S49" i="22"/>
  <c r="I48" i="23"/>
  <c r="I48" i="22"/>
  <c r="U48" i="22"/>
  <c r="H54" i="22"/>
  <c r="T54" i="22"/>
  <c r="J43" i="22"/>
  <c r="V43" i="22"/>
  <c r="H37" i="22"/>
  <c r="T37" i="22"/>
  <c r="H33" i="22"/>
  <c r="T33" i="22"/>
  <c r="J27" i="22"/>
  <c r="V27" i="22"/>
  <c r="H21" i="22"/>
  <c r="T21" i="22"/>
  <c r="G18" i="22"/>
  <c r="S18" i="22"/>
  <c r="J11" i="22"/>
  <c r="V11" i="22"/>
  <c r="F49" i="23"/>
  <c r="F5" i="23"/>
  <c r="F5" i="22"/>
  <c r="R5" i="22"/>
  <c r="I19" i="23"/>
  <c r="I19" i="22"/>
  <c r="J30" i="23"/>
  <c r="J30" i="22"/>
  <c r="V30" i="22"/>
  <c r="H32" i="23"/>
  <c r="H32" i="22"/>
  <c r="T32" i="22"/>
  <c r="F38" i="23"/>
  <c r="F38" i="22"/>
  <c r="R38" i="22"/>
  <c r="J40" i="22"/>
  <c r="V40" i="22"/>
  <c r="J40" i="23"/>
  <c r="H43" i="23"/>
  <c r="H43" i="22"/>
  <c r="I51" i="23"/>
  <c r="I51" i="22"/>
  <c r="U51" i="22"/>
  <c r="G50" i="23"/>
  <c r="Y50" i="23"/>
  <c r="G50" i="22"/>
  <c r="S50" i="22"/>
  <c r="G48" i="22"/>
  <c r="S48" i="22"/>
  <c r="G48" i="23"/>
  <c r="G43" i="22"/>
  <c r="S43" i="22"/>
  <c r="G43" i="23"/>
  <c r="G65" i="23"/>
  <c r="G65" i="22"/>
  <c r="S65" i="22"/>
  <c r="I4" i="23"/>
  <c r="I4" i="22"/>
  <c r="U4" i="22"/>
  <c r="H7" i="23"/>
  <c r="J10" i="23"/>
  <c r="J10" i="22"/>
  <c r="V10" i="22"/>
  <c r="G12" i="23"/>
  <c r="Y12" i="23"/>
  <c r="G12" i="22"/>
  <c r="S12" i="22"/>
  <c r="F13" i="23"/>
  <c r="F13" i="22"/>
  <c r="R13" i="22"/>
  <c r="H14" i="23"/>
  <c r="H14" i="22"/>
  <c r="T14" i="22"/>
  <c r="H22" i="23"/>
  <c r="H22" i="22"/>
  <c r="T22" i="22"/>
  <c r="F24" i="23"/>
  <c r="F24" i="22"/>
  <c r="R24" i="22"/>
  <c r="I25" i="23"/>
  <c r="AA25" i="23"/>
  <c r="I25" i="22"/>
  <c r="U25" i="22"/>
  <c r="J28" i="23"/>
  <c r="J28" i="22"/>
  <c r="V28" i="22"/>
  <c r="F30" i="23"/>
  <c r="F30" i="22"/>
  <c r="R30" i="22"/>
  <c r="H35" i="23"/>
  <c r="H35" i="22"/>
  <c r="T35" i="22"/>
  <c r="J37" i="23"/>
  <c r="J37" i="22"/>
  <c r="V37" i="22"/>
  <c r="G40" i="23"/>
  <c r="Y40" i="23"/>
  <c r="G40" i="22"/>
  <c r="S40" i="22"/>
  <c r="V43" i="23"/>
  <c r="H47" i="22"/>
  <c r="T47" i="22"/>
  <c r="H47" i="23"/>
  <c r="T50" i="23"/>
  <c r="H51" i="22"/>
  <c r="T51" i="22"/>
  <c r="H51" i="23"/>
  <c r="H53" i="23"/>
  <c r="H53" i="22"/>
  <c r="T53" i="22"/>
  <c r="H56" i="23"/>
  <c r="H56" i="22"/>
  <c r="T56" i="22"/>
  <c r="F57" i="23"/>
  <c r="F57" i="22"/>
  <c r="R57" i="22"/>
  <c r="G62" i="23"/>
  <c r="G62" i="22"/>
  <c r="S62" i="22"/>
  <c r="G19" i="23"/>
  <c r="G19" i="22"/>
  <c r="F4" i="23"/>
  <c r="F4" i="22"/>
  <c r="R4" i="22"/>
  <c r="J5" i="23"/>
  <c r="AB5" i="23"/>
  <c r="J5" i="22"/>
  <c r="V5" i="22"/>
  <c r="F10" i="23"/>
  <c r="F10" i="22"/>
  <c r="R10" i="22"/>
  <c r="H12" i="23"/>
  <c r="H12" i="22"/>
  <c r="T12" i="22"/>
  <c r="G13" i="23"/>
  <c r="Y13" i="23"/>
  <c r="G13" i="22"/>
  <c r="S13" i="22"/>
  <c r="J14" i="23"/>
  <c r="J14" i="22"/>
  <c r="V14" i="22"/>
  <c r="J18" i="23"/>
  <c r="J18" i="22"/>
  <c r="V18" i="22"/>
  <c r="H19" i="23"/>
  <c r="H19" i="22"/>
  <c r="J21" i="23"/>
  <c r="J21" i="22"/>
  <c r="V21" i="22"/>
  <c r="J22" i="23"/>
  <c r="J22" i="22"/>
  <c r="V22" i="22"/>
  <c r="G24" i="23"/>
  <c r="Y24" i="23"/>
  <c r="G24" i="22"/>
  <c r="S24" i="22"/>
  <c r="J25" i="23"/>
  <c r="J25" i="22"/>
  <c r="V25" i="22"/>
  <c r="R27" i="23"/>
  <c r="F28" i="23"/>
  <c r="F28" i="22"/>
  <c r="R28" i="22"/>
  <c r="J29" i="23"/>
  <c r="J29" i="22"/>
  <c r="V29" i="22"/>
  <c r="H30" i="23"/>
  <c r="H30" i="22"/>
  <c r="T30" i="22"/>
  <c r="H31" i="23"/>
  <c r="H31" i="22"/>
  <c r="T31" i="22"/>
  <c r="F32" i="23"/>
  <c r="F32" i="22"/>
  <c r="R32" i="22"/>
  <c r="F33" i="23"/>
  <c r="F33" i="22"/>
  <c r="R33" i="22"/>
  <c r="G34" i="23"/>
  <c r="I35" i="23"/>
  <c r="I35" i="22"/>
  <c r="U35" i="22"/>
  <c r="F37" i="23"/>
  <c r="F37" i="22"/>
  <c r="R37" i="22"/>
  <c r="H40" i="23"/>
  <c r="H40" i="22"/>
  <c r="T40" i="22"/>
  <c r="F42" i="23"/>
  <c r="F42" i="22"/>
  <c r="R42" i="22"/>
  <c r="V49" i="23"/>
  <c r="F69" i="23"/>
  <c r="F69" i="22"/>
  <c r="R69" i="22"/>
  <c r="G70" i="23"/>
  <c r="G70" i="22"/>
  <c r="S70" i="22"/>
  <c r="J71" i="23"/>
  <c r="J71" i="22"/>
  <c r="V71" i="22"/>
  <c r="H50" i="22"/>
  <c r="T50" i="22"/>
  <c r="F43" i="22"/>
  <c r="R43" i="22"/>
  <c r="J39" i="22"/>
  <c r="V39" i="22"/>
  <c r="J35" i="22"/>
  <c r="V35" i="22"/>
  <c r="G30" i="22"/>
  <c r="S30" i="22"/>
  <c r="F27" i="22"/>
  <c r="R27" i="22"/>
  <c r="J23" i="22"/>
  <c r="V23" i="22"/>
  <c r="F11" i="22"/>
  <c r="R11" i="22"/>
  <c r="I62" i="22"/>
  <c r="U62" i="22"/>
  <c r="R65" i="23"/>
  <c r="G66" i="23"/>
  <c r="G66" i="22"/>
  <c r="S66" i="22"/>
  <c r="J55" i="22"/>
  <c r="V55" i="22"/>
  <c r="F55" i="22"/>
  <c r="R55" i="22"/>
  <c r="J51" i="22"/>
  <c r="V51" i="22"/>
  <c r="F51" i="22"/>
  <c r="R51" i="22"/>
  <c r="J47" i="22"/>
  <c r="V47" i="22"/>
  <c r="F47" i="22"/>
  <c r="R47" i="22"/>
  <c r="H62" i="22"/>
  <c r="T62" i="22"/>
  <c r="I70" i="22"/>
  <c r="U70" i="22"/>
  <c r="J65" i="22"/>
  <c r="V65" i="22"/>
  <c r="F54" i="22"/>
  <c r="R54" i="22"/>
  <c r="F50" i="22"/>
  <c r="R50" i="22"/>
  <c r="F62" i="22"/>
  <c r="R62" i="22"/>
  <c r="F64" i="22"/>
  <c r="R64" i="22"/>
  <c r="T69" i="23"/>
  <c r="J53" i="23"/>
  <c r="V51" i="23"/>
  <c r="I64" i="23"/>
  <c r="I64" i="22"/>
  <c r="U64" i="22"/>
  <c r="F53" i="22"/>
  <c r="R53" i="22"/>
  <c r="J49" i="22"/>
  <c r="V49" i="22"/>
  <c r="H69" i="22"/>
  <c r="T69" i="22"/>
  <c r="F65" i="22"/>
  <c r="R65" i="22"/>
  <c r="H63" i="22"/>
  <c r="T63" i="22"/>
  <c r="M74" i="23"/>
  <c r="O74" i="23"/>
  <c r="S30" i="23"/>
  <c r="R39" i="23"/>
  <c r="R62" i="23"/>
  <c r="R17" i="22"/>
  <c r="O74" i="22"/>
  <c r="Q58" i="22"/>
  <c r="Q74" i="22"/>
  <c r="J13" i="16"/>
  <c r="I13" i="16"/>
  <c r="V19" i="22"/>
  <c r="G56" i="23"/>
  <c r="G51" i="22"/>
  <c r="S51" i="22"/>
  <c r="G56" i="22"/>
  <c r="S56" i="22"/>
  <c r="I29" i="23"/>
  <c r="U29" i="23"/>
  <c r="I29" i="22"/>
  <c r="U29" i="22"/>
  <c r="F90" i="36"/>
  <c r="F96" i="36"/>
  <c r="X96" i="36"/>
  <c r="F87" i="33"/>
  <c r="F102" i="33"/>
  <c r="F57" i="31"/>
  <c r="T19" i="23"/>
  <c r="X57" i="23"/>
  <c r="X38" i="23"/>
  <c r="T65" i="23"/>
  <c r="X40" i="23"/>
  <c r="X22" i="23"/>
  <c r="V19" i="23"/>
  <c r="I15" i="36"/>
  <c r="I20" i="33"/>
  <c r="K20" i="33"/>
  <c r="I34" i="31"/>
  <c r="I37" i="31"/>
  <c r="I60" i="36"/>
  <c r="I91" i="33"/>
  <c r="I19" i="31"/>
  <c r="J94" i="36"/>
  <c r="K94" i="36"/>
  <c r="AC94" i="36"/>
  <c r="J47" i="33"/>
  <c r="K47" i="33"/>
  <c r="AC47" i="33"/>
  <c r="J105" i="31"/>
  <c r="J109" i="31"/>
  <c r="J88" i="36"/>
  <c r="K88" i="36"/>
  <c r="AC88" i="36"/>
  <c r="J85" i="33"/>
  <c r="K85" i="33"/>
  <c r="AC85" i="33"/>
  <c r="J24" i="31"/>
  <c r="J30" i="31"/>
  <c r="J92" i="36"/>
  <c r="J89" i="33"/>
  <c r="J73" i="31"/>
  <c r="J80" i="31"/>
  <c r="I30" i="36"/>
  <c r="I42" i="33"/>
  <c r="K42" i="33"/>
  <c r="I87" i="31"/>
  <c r="K87" i="31"/>
  <c r="AC87" i="31"/>
  <c r="G92" i="36"/>
  <c r="G89" i="33"/>
  <c r="G73" i="31"/>
  <c r="G36" i="36"/>
  <c r="G37" i="36"/>
  <c r="G52" i="33"/>
  <c r="G108" i="31"/>
  <c r="I53" i="23"/>
  <c r="AA53" i="23"/>
  <c r="I71" i="36"/>
  <c r="K71" i="36"/>
  <c r="I104" i="33"/>
  <c r="K104" i="33"/>
  <c r="I90" i="31"/>
  <c r="K90" i="31"/>
  <c r="AC90" i="31"/>
  <c r="I21" i="36"/>
  <c r="K21" i="36"/>
  <c r="I30" i="33"/>
  <c r="K30" i="33"/>
  <c r="I78" i="31"/>
  <c r="K78" i="31"/>
  <c r="AC78" i="31"/>
  <c r="G54" i="36"/>
  <c r="G57" i="36"/>
  <c r="G76" i="33"/>
  <c r="K76" i="33"/>
  <c r="G17" i="31"/>
  <c r="K17" i="31"/>
  <c r="AC17" i="31"/>
  <c r="T8" i="23"/>
  <c r="V36" i="23"/>
  <c r="U34" i="23"/>
  <c r="G43" i="36"/>
  <c r="G58" i="33"/>
  <c r="G101" i="31"/>
  <c r="U8" i="23"/>
  <c r="AA8" i="23"/>
  <c r="X23" i="23"/>
  <c r="X47" i="23"/>
  <c r="T36" i="23"/>
  <c r="T34" i="23"/>
  <c r="T46" i="23"/>
  <c r="X52" i="23"/>
  <c r="X62" i="23"/>
  <c r="X53" i="23"/>
  <c r="S24" i="31"/>
  <c r="Y24" i="31"/>
  <c r="AB86" i="33"/>
  <c r="V86" i="33"/>
  <c r="U90" i="36"/>
  <c r="AA90" i="36"/>
  <c r="R93" i="36"/>
  <c r="X93" i="36"/>
  <c r="AA105" i="31"/>
  <c r="U105" i="31"/>
  <c r="T48" i="33"/>
  <c r="Z48" i="33"/>
  <c r="Z83" i="33"/>
  <c r="T83" i="33"/>
  <c r="V5" i="36"/>
  <c r="AB5" i="36"/>
  <c r="T33" i="31"/>
  <c r="Z33" i="31"/>
  <c r="H37" i="31"/>
  <c r="S16" i="33"/>
  <c r="Y16" i="33"/>
  <c r="X17" i="33"/>
  <c r="R17" i="33"/>
  <c r="AB11" i="36"/>
  <c r="V11" i="36"/>
  <c r="Y74" i="31"/>
  <c r="S74" i="31"/>
  <c r="AB25" i="33"/>
  <c r="J28" i="33"/>
  <c r="V25" i="33"/>
  <c r="V19" i="36"/>
  <c r="AB19" i="36"/>
  <c r="R78" i="31"/>
  <c r="X78" i="31"/>
  <c r="V78" i="31"/>
  <c r="AB78" i="31"/>
  <c r="AB33" i="33"/>
  <c r="J35" i="33"/>
  <c r="V33" i="33"/>
  <c r="AA23" i="36"/>
  <c r="U23" i="36"/>
  <c r="R26" i="31"/>
  <c r="X26" i="31"/>
  <c r="AB26" i="31"/>
  <c r="V26" i="31"/>
  <c r="E20" i="30"/>
  <c r="Q20" i="30"/>
  <c r="U39" i="33"/>
  <c r="AA39" i="33"/>
  <c r="Z30" i="36"/>
  <c r="T30" i="36"/>
  <c r="V107" i="31"/>
  <c r="AB107" i="31"/>
  <c r="AA52" i="33"/>
  <c r="E25" i="30"/>
  <c r="W25" i="30"/>
  <c r="U52" i="33"/>
  <c r="Z40" i="36"/>
  <c r="H50" i="36"/>
  <c r="T40" i="36"/>
  <c r="X42" i="36"/>
  <c r="R42" i="36"/>
  <c r="U101" i="31"/>
  <c r="AA101" i="31"/>
  <c r="T61" i="33"/>
  <c r="D29" i="30"/>
  <c r="Z61" i="33"/>
  <c r="Y45" i="36"/>
  <c r="S45" i="36"/>
  <c r="I53" i="31"/>
  <c r="U51" i="31"/>
  <c r="AA51" i="31"/>
  <c r="T69" i="33"/>
  <c r="Z69" i="33"/>
  <c r="B32" i="30"/>
  <c r="R72" i="33"/>
  <c r="X72" i="33"/>
  <c r="V49" i="36"/>
  <c r="AB49" i="36"/>
  <c r="Y46" i="31"/>
  <c r="C7" i="29"/>
  <c r="S46" i="31"/>
  <c r="F37" i="30"/>
  <c r="V80" i="33"/>
  <c r="AB80" i="33"/>
  <c r="T61" i="36"/>
  <c r="Z61" i="36"/>
  <c r="AA42" i="31"/>
  <c r="U42" i="31"/>
  <c r="Z97" i="33"/>
  <c r="T97" i="33"/>
  <c r="S67" i="36"/>
  <c r="Y67" i="36"/>
  <c r="R68" i="36"/>
  <c r="X68" i="36"/>
  <c r="Z101" i="33"/>
  <c r="T101" i="33"/>
  <c r="Y71" i="36"/>
  <c r="S71" i="36"/>
  <c r="X72" i="36"/>
  <c r="R72" i="36"/>
  <c r="Z5" i="31"/>
  <c r="T5" i="31"/>
  <c r="D13" i="29"/>
  <c r="C4" i="30"/>
  <c r="S4" i="33"/>
  <c r="Y4" i="33"/>
  <c r="U23" i="31"/>
  <c r="AA23" i="31"/>
  <c r="T85" i="33"/>
  <c r="Z85" i="33"/>
  <c r="S89" i="36"/>
  <c r="Y89" i="36"/>
  <c r="AA14" i="31"/>
  <c r="U14" i="31"/>
  <c r="Y59" i="31"/>
  <c r="S59" i="31"/>
  <c r="T11" i="33"/>
  <c r="H13" i="33"/>
  <c r="Z11" i="33"/>
  <c r="AA9" i="36"/>
  <c r="U9" i="36"/>
  <c r="V34" i="31"/>
  <c r="AB34" i="31"/>
  <c r="U21" i="33"/>
  <c r="E11" i="30"/>
  <c r="Q11" i="30"/>
  <c r="AA21" i="33"/>
  <c r="T17" i="36"/>
  <c r="Z17" i="36"/>
  <c r="Y18" i="36"/>
  <c r="S18" i="36"/>
  <c r="K18" i="36"/>
  <c r="U77" i="31"/>
  <c r="AA77" i="31"/>
  <c r="Y30" i="33"/>
  <c r="C14" i="30"/>
  <c r="S30" i="33"/>
  <c r="X22" i="36"/>
  <c r="K22" i="36"/>
  <c r="R22" i="36"/>
  <c r="Z25" i="31"/>
  <c r="T25" i="31"/>
  <c r="Y38" i="33"/>
  <c r="C19" i="30"/>
  <c r="S38" i="33"/>
  <c r="X39" i="33"/>
  <c r="B20" i="30"/>
  <c r="R39" i="33"/>
  <c r="AB29" i="36"/>
  <c r="V29" i="36"/>
  <c r="Y107" i="31"/>
  <c r="S107" i="31"/>
  <c r="R52" i="33"/>
  <c r="B25" i="30"/>
  <c r="X52" i="33"/>
  <c r="AB36" i="36"/>
  <c r="V36" i="36"/>
  <c r="S100" i="31"/>
  <c r="Y100" i="31"/>
  <c r="V58" i="33"/>
  <c r="AB58" i="33"/>
  <c r="T45" i="36"/>
  <c r="Z45" i="36"/>
  <c r="Y46" i="36"/>
  <c r="S46" i="36"/>
  <c r="K46" i="36"/>
  <c r="X47" i="36"/>
  <c r="K47" i="36"/>
  <c r="R47" i="36"/>
  <c r="AA52" i="31"/>
  <c r="U52" i="31"/>
  <c r="V73" i="33"/>
  <c r="F35" i="30"/>
  <c r="AB73" i="33"/>
  <c r="U54" i="36"/>
  <c r="AA54" i="36"/>
  <c r="Y18" i="31"/>
  <c r="S18" i="31"/>
  <c r="V91" i="33"/>
  <c r="AB91" i="33"/>
  <c r="AA61" i="36"/>
  <c r="U61" i="36"/>
  <c r="S64" i="36"/>
  <c r="Y64" i="36"/>
  <c r="K64" i="36"/>
  <c r="R65" i="36"/>
  <c r="K65" i="36"/>
  <c r="X65" i="36"/>
  <c r="U47" i="31"/>
  <c r="AA47" i="31"/>
  <c r="E20" i="29"/>
  <c r="Z98" i="33"/>
  <c r="T98" i="33"/>
  <c r="Y68" i="36"/>
  <c r="S68" i="36"/>
  <c r="AB100" i="33"/>
  <c r="V100" i="33"/>
  <c r="U70" i="36"/>
  <c r="AA70" i="36"/>
  <c r="C4" i="29"/>
  <c r="S95" i="31"/>
  <c r="Y95" i="31"/>
  <c r="X108" i="33"/>
  <c r="B42" i="30"/>
  <c r="R108" i="33"/>
  <c r="E13" i="29"/>
  <c r="AA5" i="31"/>
  <c r="U5" i="31"/>
  <c r="Z112" i="33"/>
  <c r="D46" i="30"/>
  <c r="T112" i="33"/>
  <c r="T4" i="36"/>
  <c r="H12" i="36"/>
  <c r="Z4" i="36"/>
  <c r="AB84" i="33"/>
  <c r="V84" i="33"/>
  <c r="AA88" i="36"/>
  <c r="U88" i="36"/>
  <c r="S57" i="31"/>
  <c r="Y57" i="31"/>
  <c r="AB88" i="33"/>
  <c r="V88" i="33"/>
  <c r="AA92" i="36"/>
  <c r="U92" i="36"/>
  <c r="Y105" i="31"/>
  <c r="S105" i="31"/>
  <c r="AB106" i="31"/>
  <c r="V106" i="31"/>
  <c r="Z7" i="33"/>
  <c r="H9" i="33"/>
  <c r="T7" i="33"/>
  <c r="T9" i="33"/>
  <c r="AA7" i="36"/>
  <c r="U7" i="36"/>
  <c r="X33" i="31"/>
  <c r="R33" i="31"/>
  <c r="AB33" i="31"/>
  <c r="V33" i="31"/>
  <c r="J37" i="31"/>
  <c r="T17" i="33"/>
  <c r="Z17" i="33"/>
  <c r="Y15" i="36"/>
  <c r="G24" i="36"/>
  <c r="S15" i="36"/>
  <c r="X16" i="36"/>
  <c r="R16" i="36"/>
  <c r="K16" i="36"/>
  <c r="T75" i="31"/>
  <c r="Z75" i="31"/>
  <c r="T26" i="33"/>
  <c r="Z26" i="33"/>
  <c r="AB20" i="36"/>
  <c r="V20" i="36"/>
  <c r="T67" i="31"/>
  <c r="Z67" i="31"/>
  <c r="H69" i="31"/>
  <c r="U37" i="33"/>
  <c r="E18" i="30"/>
  <c r="AA37" i="33"/>
  <c r="T28" i="36"/>
  <c r="Z28" i="36"/>
  <c r="R30" i="36"/>
  <c r="K30" i="36"/>
  <c r="X30" i="36"/>
  <c r="U27" i="31"/>
  <c r="AA27" i="31"/>
  <c r="AB55" i="33"/>
  <c r="J59" i="33"/>
  <c r="V55" i="33"/>
  <c r="T42" i="36"/>
  <c r="Z42" i="36"/>
  <c r="R44" i="36"/>
  <c r="X44" i="36"/>
  <c r="AA9" i="31"/>
  <c r="U9" i="31"/>
  <c r="I11" i="31"/>
  <c r="Z65" i="33"/>
  <c r="T65" i="33"/>
  <c r="V52" i="31"/>
  <c r="AB52" i="31"/>
  <c r="T72" i="33"/>
  <c r="D32" i="30"/>
  <c r="Z72" i="33"/>
  <c r="Y53" i="36"/>
  <c r="S53" i="36"/>
  <c r="R54" i="36"/>
  <c r="X54" i="36"/>
  <c r="T18" i="31"/>
  <c r="Z18" i="31"/>
  <c r="V92" i="33"/>
  <c r="AB92" i="33"/>
  <c r="Z64" i="36"/>
  <c r="T64" i="36"/>
  <c r="B20" i="29"/>
  <c r="K47" i="31"/>
  <c r="AC47" i="31"/>
  <c r="X47" i="31"/>
  <c r="R47" i="31"/>
  <c r="F20" i="29"/>
  <c r="AB47" i="31"/>
  <c r="V47" i="31"/>
  <c r="T99" i="33"/>
  <c r="Z99" i="33"/>
  <c r="R101" i="33"/>
  <c r="X101" i="33"/>
  <c r="AB70" i="36"/>
  <c r="V70" i="36"/>
  <c r="R5" i="31"/>
  <c r="X5" i="31"/>
  <c r="B13" i="29"/>
  <c r="U4" i="33"/>
  <c r="E4" i="30"/>
  <c r="Q4" i="30"/>
  <c r="AA4" i="33"/>
  <c r="X85" i="33"/>
  <c r="R85" i="33"/>
  <c r="X89" i="33"/>
  <c r="R89" i="33"/>
  <c r="Z94" i="36"/>
  <c r="T94" i="36"/>
  <c r="Y86" i="36"/>
  <c r="S86" i="36"/>
  <c r="X83" i="33"/>
  <c r="R83" i="33"/>
  <c r="U5" i="36"/>
  <c r="AA5" i="36"/>
  <c r="AA61" i="31"/>
  <c r="U61" i="31"/>
  <c r="V16" i="33"/>
  <c r="AB16" i="33"/>
  <c r="U11" i="36"/>
  <c r="AA11" i="36"/>
  <c r="S35" i="31"/>
  <c r="Y35" i="31"/>
  <c r="R22" i="33"/>
  <c r="B12" i="30"/>
  <c r="X22" i="33"/>
  <c r="V22" i="33"/>
  <c r="F12" i="30"/>
  <c r="AB22" i="33"/>
  <c r="U18" i="36"/>
  <c r="AA18" i="36"/>
  <c r="Y77" i="31"/>
  <c r="S77" i="31"/>
  <c r="K77" i="31"/>
  <c r="AC77" i="31"/>
  <c r="I69" i="31"/>
  <c r="AA67" i="31"/>
  <c r="U67" i="31"/>
  <c r="T34" i="33"/>
  <c r="Z34" i="33"/>
  <c r="R37" i="33"/>
  <c r="B18" i="30"/>
  <c r="K37" i="33"/>
  <c r="X37" i="33"/>
  <c r="AB27" i="36"/>
  <c r="J32" i="36"/>
  <c r="V27" i="36"/>
  <c r="S87" i="31"/>
  <c r="Y87" i="31"/>
  <c r="AB43" i="33"/>
  <c r="V43" i="33"/>
  <c r="S55" i="33"/>
  <c r="Y55" i="33"/>
  <c r="R41" i="36"/>
  <c r="X41" i="36"/>
  <c r="K41" i="36"/>
  <c r="T101" i="31"/>
  <c r="Z101" i="31"/>
  <c r="S61" i="33"/>
  <c r="C29" i="30"/>
  <c r="Y61" i="33"/>
  <c r="F66" i="33"/>
  <c r="R64" i="33"/>
  <c r="R66" i="33"/>
  <c r="X64" i="33"/>
  <c r="K64" i="33"/>
  <c r="AB45" i="36"/>
  <c r="V45" i="36"/>
  <c r="H53" i="31"/>
  <c r="T51" i="31"/>
  <c r="Z51" i="31"/>
  <c r="S69" i="33"/>
  <c r="Y69" i="33"/>
  <c r="K69" i="33"/>
  <c r="U49" i="36"/>
  <c r="AA49" i="36"/>
  <c r="X46" i="31"/>
  <c r="B7" i="29"/>
  <c r="R46" i="31"/>
  <c r="F7" i="29"/>
  <c r="V46" i="31"/>
  <c r="AB46" i="31"/>
  <c r="U80" i="33"/>
  <c r="E37" i="30"/>
  <c r="W37" i="30"/>
  <c r="AA80" i="33"/>
  <c r="Z60" i="36"/>
  <c r="H74" i="36"/>
  <c r="T60" i="36"/>
  <c r="U79" i="31"/>
  <c r="AA79" i="31"/>
  <c r="T96" i="33"/>
  <c r="Z96" i="33"/>
  <c r="S66" i="36"/>
  <c r="Y66" i="36"/>
  <c r="X67" i="36"/>
  <c r="R67" i="36"/>
  <c r="AA88" i="31"/>
  <c r="U88" i="31"/>
  <c r="T69" i="36"/>
  <c r="Z69" i="36"/>
  <c r="X71" i="36"/>
  <c r="R71" i="36"/>
  <c r="E4" i="29"/>
  <c r="AA95" i="31"/>
  <c r="U95" i="31"/>
  <c r="T108" i="33"/>
  <c r="D42" i="30"/>
  <c r="Z108" i="33"/>
  <c r="R112" i="33"/>
  <c r="B46" i="30"/>
  <c r="X112" i="33"/>
  <c r="V78" i="36"/>
  <c r="AB78" i="36"/>
  <c r="X69" i="23"/>
  <c r="K34" i="23"/>
  <c r="Y34" i="23"/>
  <c r="X32" i="23"/>
  <c r="X5" i="23"/>
  <c r="K16" i="23"/>
  <c r="X16" i="23"/>
  <c r="X67" i="23"/>
  <c r="G31" i="36"/>
  <c r="K31" i="36"/>
  <c r="G43" i="33"/>
  <c r="G44" i="33"/>
  <c r="G27" i="31"/>
  <c r="K27" i="31"/>
  <c r="AC27" i="31"/>
  <c r="J68" i="36"/>
  <c r="K68" i="36"/>
  <c r="J99" i="33"/>
  <c r="K99" i="33"/>
  <c r="J88" i="31"/>
  <c r="J91" i="31"/>
  <c r="G9" i="36"/>
  <c r="K9" i="36"/>
  <c r="G15" i="33"/>
  <c r="K15" i="33"/>
  <c r="G33" i="31"/>
  <c r="K33" i="31"/>
  <c r="AC33" i="31"/>
  <c r="I89" i="36"/>
  <c r="K89" i="36"/>
  <c r="AC89" i="36"/>
  <c r="I86" i="33"/>
  <c r="I56" i="31"/>
  <c r="K56" i="31"/>
  <c r="I93" i="36"/>
  <c r="I90" i="33"/>
  <c r="I83" i="31"/>
  <c r="I40" i="36"/>
  <c r="K40" i="36"/>
  <c r="I55" i="33"/>
  <c r="K55" i="33"/>
  <c r="I40" i="31"/>
  <c r="K40" i="31"/>
  <c r="G93" i="36"/>
  <c r="G90" i="33"/>
  <c r="G83" i="31"/>
  <c r="I10" i="36"/>
  <c r="K10" i="36"/>
  <c r="I16" i="33"/>
  <c r="K16" i="33"/>
  <c r="I85" i="31"/>
  <c r="K85" i="31"/>
  <c r="AC85" i="31"/>
  <c r="I55" i="36"/>
  <c r="K55" i="36"/>
  <c r="I77" i="33"/>
  <c r="I78" i="33"/>
  <c r="I46" i="31"/>
  <c r="G55" i="22"/>
  <c r="S55" i="22"/>
  <c r="W55" i="22"/>
  <c r="G73" i="36"/>
  <c r="K73" i="36"/>
  <c r="G108" i="33"/>
  <c r="K108" i="33"/>
  <c r="G4" i="31"/>
  <c r="K4" i="31"/>
  <c r="AC4" i="31"/>
  <c r="I28" i="36"/>
  <c r="K28" i="36"/>
  <c r="I38" i="33"/>
  <c r="K38" i="33"/>
  <c r="I26" i="31"/>
  <c r="I30" i="31"/>
  <c r="G52" i="23"/>
  <c r="S52" i="23"/>
  <c r="G70" i="36"/>
  <c r="K70" i="36"/>
  <c r="G101" i="33"/>
  <c r="G89" i="31"/>
  <c r="K89" i="31"/>
  <c r="AC89" i="31"/>
  <c r="V20" i="23"/>
  <c r="F43" i="36"/>
  <c r="F50" i="36"/>
  <c r="F58" i="33"/>
  <c r="F59" i="33"/>
  <c r="F101" i="31"/>
  <c r="F102" i="31"/>
  <c r="G60" i="36"/>
  <c r="G91" i="33"/>
  <c r="G19" i="31"/>
  <c r="AA20" i="23"/>
  <c r="U20" i="23"/>
  <c r="R19" i="23"/>
  <c r="X48" i="23"/>
  <c r="K48" i="23"/>
  <c r="T20" i="23"/>
  <c r="J56" i="23"/>
  <c r="V56" i="23"/>
  <c r="J77" i="36"/>
  <c r="K77" i="36"/>
  <c r="Z23" i="31"/>
  <c r="T23" i="31"/>
  <c r="H30" i="31"/>
  <c r="Y85" i="33"/>
  <c r="S85" i="33"/>
  <c r="R86" i="33"/>
  <c r="X86" i="33"/>
  <c r="K86" i="33"/>
  <c r="AC86" i="33"/>
  <c r="AB89" i="36"/>
  <c r="V89" i="36"/>
  <c r="F91" i="31"/>
  <c r="X83" i="31"/>
  <c r="R83" i="31"/>
  <c r="AB83" i="31"/>
  <c r="V83" i="31"/>
  <c r="AA47" i="33"/>
  <c r="U47" i="33"/>
  <c r="Z95" i="36"/>
  <c r="T95" i="36"/>
  <c r="T86" i="36"/>
  <c r="Z86" i="36"/>
  <c r="R5" i="36"/>
  <c r="K5" i="36"/>
  <c r="X5" i="36"/>
  <c r="AB61" i="31"/>
  <c r="V61" i="31"/>
  <c r="Z15" i="33"/>
  <c r="T15" i="33"/>
  <c r="H18" i="33"/>
  <c r="S10" i="36"/>
  <c r="Y10" i="36"/>
  <c r="X11" i="36"/>
  <c r="R11" i="36"/>
  <c r="Z35" i="31"/>
  <c r="T35" i="31"/>
  <c r="Y22" i="33"/>
  <c r="C12" i="30"/>
  <c r="S22" i="33"/>
  <c r="K26" i="33"/>
  <c r="R26" i="33"/>
  <c r="R28" i="33"/>
  <c r="F28" i="33"/>
  <c r="X26" i="33"/>
  <c r="AB18" i="36"/>
  <c r="V18" i="36"/>
  <c r="T77" i="31"/>
  <c r="Z77" i="31"/>
  <c r="R30" i="33"/>
  <c r="B14" i="30"/>
  <c r="X30" i="33"/>
  <c r="V30" i="33"/>
  <c r="F14" i="30"/>
  <c r="AB30" i="33"/>
  <c r="AB22" i="36"/>
  <c r="V22" i="36"/>
  <c r="S25" i="31"/>
  <c r="Y25" i="31"/>
  <c r="R38" i="33"/>
  <c r="B19" i="30"/>
  <c r="X38" i="33"/>
  <c r="V38" i="33"/>
  <c r="F19" i="30"/>
  <c r="AB38" i="33"/>
  <c r="U29" i="36"/>
  <c r="AA29" i="36"/>
  <c r="F109" i="31"/>
  <c r="R107" i="31"/>
  <c r="X107" i="31"/>
  <c r="V49" i="33"/>
  <c r="AB49" i="33"/>
  <c r="U36" i="36"/>
  <c r="AA36" i="36"/>
  <c r="X100" i="31"/>
  <c r="R100" i="31"/>
  <c r="AB100" i="31"/>
  <c r="V100" i="31"/>
  <c r="AA58" i="33"/>
  <c r="U58" i="33"/>
  <c r="Z44" i="36"/>
  <c r="T44" i="36"/>
  <c r="V10" i="31"/>
  <c r="AB10" i="31"/>
  <c r="AA68" i="33"/>
  <c r="U68" i="33"/>
  <c r="I70" i="33"/>
  <c r="T48" i="36"/>
  <c r="Z48" i="36"/>
  <c r="R49" i="36"/>
  <c r="X49" i="36"/>
  <c r="Z17" i="31"/>
  <c r="T17" i="31"/>
  <c r="S77" i="33"/>
  <c r="Y77" i="33"/>
  <c r="B37" i="30"/>
  <c r="K80" i="33"/>
  <c r="R80" i="33"/>
  <c r="X80" i="33"/>
  <c r="AB56" i="36"/>
  <c r="V56" i="36"/>
  <c r="AB79" i="31"/>
  <c r="V79" i="31"/>
  <c r="U96" i="33"/>
  <c r="AA96" i="33"/>
  <c r="T66" i="36"/>
  <c r="Z66" i="36"/>
  <c r="R88" i="31"/>
  <c r="X88" i="31"/>
  <c r="U100" i="33"/>
  <c r="AA100" i="33"/>
  <c r="Z70" i="36"/>
  <c r="T70" i="36"/>
  <c r="X95" i="31"/>
  <c r="R95" i="31"/>
  <c r="B4" i="29"/>
  <c r="U4" i="31"/>
  <c r="E16" i="29"/>
  <c r="AA4" i="31"/>
  <c r="Z111" i="33"/>
  <c r="D45" i="30"/>
  <c r="P45" i="30"/>
  <c r="T111" i="33"/>
  <c r="S4" i="36"/>
  <c r="Y4" i="36"/>
  <c r="AA84" i="33"/>
  <c r="U84" i="33"/>
  <c r="T88" i="36"/>
  <c r="Z88" i="36"/>
  <c r="AB57" i="31"/>
  <c r="V57" i="31"/>
  <c r="S7" i="33"/>
  <c r="S9" i="33"/>
  <c r="Y7" i="33"/>
  <c r="G9" i="33"/>
  <c r="T7" i="36"/>
  <c r="Z7" i="36"/>
  <c r="Y8" i="36"/>
  <c r="K8" i="36"/>
  <c r="S8" i="36"/>
  <c r="Z85" i="31"/>
  <c r="T85" i="31"/>
  <c r="F10" i="30"/>
  <c r="AB20" i="33"/>
  <c r="V20" i="33"/>
  <c r="AA16" i="36"/>
  <c r="U16" i="36"/>
  <c r="S75" i="31"/>
  <c r="Y75" i="31"/>
  <c r="K75" i="31"/>
  <c r="AC75" i="31"/>
  <c r="S76" i="31"/>
  <c r="Y76" i="31"/>
  <c r="U27" i="33"/>
  <c r="AA27" i="33"/>
  <c r="S21" i="36"/>
  <c r="Y21" i="36"/>
  <c r="V68" i="31"/>
  <c r="AB68" i="31"/>
  <c r="Z37" i="33"/>
  <c r="D18" i="30"/>
  <c r="T37" i="33"/>
  <c r="S28" i="36"/>
  <c r="Y28" i="36"/>
  <c r="R29" i="36"/>
  <c r="X29" i="36"/>
  <c r="Z27" i="31"/>
  <c r="T27" i="31"/>
  <c r="Y49" i="33"/>
  <c r="S49" i="33"/>
  <c r="R36" i="36"/>
  <c r="X36" i="36"/>
  <c r="T99" i="31"/>
  <c r="Z99" i="31"/>
  <c r="H102" i="31"/>
  <c r="Y57" i="33"/>
  <c r="S57" i="33"/>
  <c r="V43" i="36"/>
  <c r="AB43" i="36"/>
  <c r="Y10" i="31"/>
  <c r="S10" i="31"/>
  <c r="K10" i="31"/>
  <c r="AC10" i="31"/>
  <c r="X51" i="31"/>
  <c r="R51" i="31"/>
  <c r="F53" i="31"/>
  <c r="AB51" i="31"/>
  <c r="V51" i="31"/>
  <c r="J53" i="31"/>
  <c r="U69" i="33"/>
  <c r="AA69" i="33"/>
  <c r="R73" i="33"/>
  <c r="B35" i="30"/>
  <c r="X73" i="33"/>
  <c r="J57" i="36"/>
  <c r="AB53" i="36"/>
  <c r="V53" i="36"/>
  <c r="Z46" i="31"/>
  <c r="T46" i="31"/>
  <c r="D7" i="29"/>
  <c r="Y80" i="33"/>
  <c r="C37" i="30"/>
  <c r="S80" i="33"/>
  <c r="R91" i="33"/>
  <c r="X91" i="33"/>
  <c r="AB60" i="36"/>
  <c r="V60" i="36"/>
  <c r="S79" i="31"/>
  <c r="Y79" i="31"/>
  <c r="X42" i="31"/>
  <c r="R42" i="31"/>
  <c r="K42" i="31"/>
  <c r="AC42" i="31"/>
  <c r="AB42" i="31"/>
  <c r="V42" i="31"/>
  <c r="U97" i="33"/>
  <c r="AA97" i="33"/>
  <c r="Z67" i="36"/>
  <c r="T67" i="36"/>
  <c r="V69" i="36"/>
  <c r="AB69" i="36"/>
  <c r="T90" i="31"/>
  <c r="Z90" i="31"/>
  <c r="S105" i="33"/>
  <c r="Y105" i="33"/>
  <c r="X73" i="36"/>
  <c r="R73" i="36"/>
  <c r="U111" i="33"/>
  <c r="E45" i="30"/>
  <c r="Q45" i="30"/>
  <c r="AA111" i="33"/>
  <c r="Z78" i="36"/>
  <c r="T78" i="36"/>
  <c r="X84" i="33"/>
  <c r="R84" i="33"/>
  <c r="V87" i="36"/>
  <c r="AB87" i="36"/>
  <c r="Z56" i="31"/>
  <c r="T56" i="31"/>
  <c r="S87" i="33"/>
  <c r="Y87" i="33"/>
  <c r="X88" i="33"/>
  <c r="R88" i="33"/>
  <c r="V91" i="36"/>
  <c r="AB91" i="36"/>
  <c r="H91" i="31"/>
  <c r="T83" i="31"/>
  <c r="Z83" i="31"/>
  <c r="AB48" i="33"/>
  <c r="V48" i="33"/>
  <c r="Z5" i="36"/>
  <c r="T5" i="36"/>
  <c r="T61" i="31"/>
  <c r="Z61" i="31"/>
  <c r="R15" i="33"/>
  <c r="F18" i="33"/>
  <c r="X15" i="33"/>
  <c r="V15" i="33"/>
  <c r="J18" i="33"/>
  <c r="AB15" i="33"/>
  <c r="Z11" i="36"/>
  <c r="T11" i="36"/>
  <c r="R35" i="31"/>
  <c r="X35" i="31"/>
  <c r="K35" i="31"/>
  <c r="AC35" i="31"/>
  <c r="V35" i="31"/>
  <c r="AB35" i="31"/>
  <c r="T25" i="33"/>
  <c r="Z25" i="33"/>
  <c r="H28" i="33"/>
  <c r="Z19" i="36"/>
  <c r="T19" i="36"/>
  <c r="Z78" i="31"/>
  <c r="T78" i="31"/>
  <c r="T33" i="33"/>
  <c r="H35" i="33"/>
  <c r="Z33" i="33"/>
  <c r="Y34" i="33"/>
  <c r="K34" i="33"/>
  <c r="S34" i="33"/>
  <c r="AA27" i="36"/>
  <c r="U27" i="36"/>
  <c r="X87" i="31"/>
  <c r="R87" i="31"/>
  <c r="V87" i="31"/>
  <c r="AB87" i="31"/>
  <c r="U43" i="33"/>
  <c r="AA43" i="33"/>
  <c r="X55" i="33"/>
  <c r="R55" i="33"/>
  <c r="V40" i="36"/>
  <c r="J50" i="36"/>
  <c r="AB40" i="36"/>
  <c r="X15" i="31"/>
  <c r="R15" i="31"/>
  <c r="AB15" i="31"/>
  <c r="V15" i="31"/>
  <c r="U64" i="33"/>
  <c r="AA64" i="33"/>
  <c r="I66" i="33"/>
  <c r="T46" i="36"/>
  <c r="Z46" i="36"/>
  <c r="AB69" i="33"/>
  <c r="V69" i="33"/>
  <c r="Z49" i="36"/>
  <c r="T49" i="36"/>
  <c r="X17" i="31"/>
  <c r="R17" i="31"/>
  <c r="AB17" i="31"/>
  <c r="V17" i="31"/>
  <c r="T80" i="33"/>
  <c r="D37" i="30"/>
  <c r="Z80" i="33"/>
  <c r="R92" i="33"/>
  <c r="K92" i="33"/>
  <c r="X92" i="33"/>
  <c r="AB61" i="36"/>
  <c r="V61" i="36"/>
  <c r="Y42" i="31"/>
  <c r="S42" i="31"/>
  <c r="AB97" i="33"/>
  <c r="V97" i="33"/>
  <c r="Z68" i="36"/>
  <c r="T68" i="36"/>
  <c r="R70" i="36"/>
  <c r="X70" i="36"/>
  <c r="T95" i="31"/>
  <c r="Z95" i="31"/>
  <c r="D4" i="29"/>
  <c r="B45" i="30"/>
  <c r="T45" i="30"/>
  <c r="X111" i="33"/>
  <c r="R111" i="33"/>
  <c r="U4" i="36"/>
  <c r="AA4" i="36"/>
  <c r="X88" i="36"/>
  <c r="R88" i="36"/>
  <c r="X92" i="36"/>
  <c r="R92" i="36"/>
  <c r="Y14" i="31"/>
  <c r="S14" i="31"/>
  <c r="R14" i="31"/>
  <c r="F20" i="31"/>
  <c r="X14" i="31"/>
  <c r="R86" i="36"/>
  <c r="X86" i="36"/>
  <c r="AB60" i="31"/>
  <c r="V60" i="31"/>
  <c r="U12" i="33"/>
  <c r="AA12" i="33"/>
  <c r="R16" i="33"/>
  <c r="X16" i="33"/>
  <c r="AB10" i="36"/>
  <c r="V10" i="36"/>
  <c r="T34" i="31"/>
  <c r="Z34" i="31"/>
  <c r="C11" i="30"/>
  <c r="S21" i="33"/>
  <c r="Y21" i="33"/>
  <c r="AB17" i="36"/>
  <c r="V17" i="36"/>
  <c r="U76" i="31"/>
  <c r="AA76" i="31"/>
  <c r="K27" i="33"/>
  <c r="S27" i="33"/>
  <c r="Y27" i="33"/>
  <c r="U33" i="33"/>
  <c r="I35" i="33"/>
  <c r="AA33" i="33"/>
  <c r="Z23" i="36"/>
  <c r="T23" i="36"/>
  <c r="X27" i="36"/>
  <c r="F32" i="36"/>
  <c r="R27" i="36"/>
  <c r="K27" i="36"/>
  <c r="Z86" i="31"/>
  <c r="T86" i="31"/>
  <c r="Y42" i="33"/>
  <c r="S42" i="33"/>
  <c r="R43" i="33"/>
  <c r="X43" i="33"/>
  <c r="V31" i="36"/>
  <c r="AB31" i="36"/>
  <c r="Y40" i="36"/>
  <c r="S40" i="36"/>
  <c r="V99" i="31"/>
  <c r="AB99" i="31"/>
  <c r="J102" i="31"/>
  <c r="T58" i="33"/>
  <c r="Z58" i="33"/>
  <c r="S44" i="36"/>
  <c r="Y44" i="36"/>
  <c r="R45" i="36"/>
  <c r="K45" i="36"/>
  <c r="X45" i="36"/>
  <c r="AA10" i="31"/>
  <c r="U10" i="31"/>
  <c r="T68" i="33"/>
  <c r="Z68" i="33"/>
  <c r="H70" i="33"/>
  <c r="Y48" i="36"/>
  <c r="S48" i="36"/>
  <c r="K48" i="36"/>
  <c r="T16" i="31"/>
  <c r="Z16" i="31"/>
  <c r="AB77" i="33"/>
  <c r="V77" i="33"/>
  <c r="U56" i="36"/>
  <c r="AA56" i="36"/>
  <c r="S28" i="31"/>
  <c r="Y28" i="31"/>
  <c r="AA95" i="33"/>
  <c r="U95" i="33"/>
  <c r="T65" i="36"/>
  <c r="Z65" i="36"/>
  <c r="R63" i="31"/>
  <c r="X63" i="31"/>
  <c r="V63" i="31"/>
  <c r="AB63" i="31"/>
  <c r="AA99" i="33"/>
  <c r="U99" i="33"/>
  <c r="X90" i="31"/>
  <c r="R90" i="31"/>
  <c r="AB90" i="31"/>
  <c r="V90" i="31"/>
  <c r="AA105" i="33"/>
  <c r="U105" i="33"/>
  <c r="Z73" i="36"/>
  <c r="T73" i="36"/>
  <c r="R78" i="36"/>
  <c r="X78" i="36"/>
  <c r="X58" i="31"/>
  <c r="R58" i="31"/>
  <c r="X10" i="23"/>
  <c r="X4" i="23"/>
  <c r="X13" i="23"/>
  <c r="K13" i="23"/>
  <c r="X49" i="23"/>
  <c r="X9" i="23"/>
  <c r="X68" i="23"/>
  <c r="K8" i="23"/>
  <c r="J86" i="36"/>
  <c r="J83" i="33"/>
  <c r="K83" i="33"/>
  <c r="J14" i="31"/>
  <c r="K14" i="31"/>
  <c r="S41" i="36"/>
  <c r="Y41" i="36"/>
  <c r="J72" i="36"/>
  <c r="J105" i="33"/>
  <c r="K105" i="33"/>
  <c r="J95" i="31"/>
  <c r="I91" i="36"/>
  <c r="I88" i="33"/>
  <c r="I72" i="31"/>
  <c r="I78" i="36"/>
  <c r="I79" i="36"/>
  <c r="I112" i="33"/>
  <c r="I94" i="31"/>
  <c r="H90" i="36"/>
  <c r="H87" i="33"/>
  <c r="H57" i="31"/>
  <c r="H64" i="31"/>
  <c r="G95" i="36"/>
  <c r="G48" i="33"/>
  <c r="G50" i="33"/>
  <c r="G106" i="31"/>
  <c r="I44" i="36"/>
  <c r="I61" i="33"/>
  <c r="K61" i="33"/>
  <c r="I15" i="31"/>
  <c r="I95" i="36"/>
  <c r="I48" i="33"/>
  <c r="I106" i="31"/>
  <c r="I17" i="36"/>
  <c r="K17" i="36"/>
  <c r="I22" i="33"/>
  <c r="I74" i="31"/>
  <c r="K74" i="31"/>
  <c r="AC74" i="31"/>
  <c r="I67" i="36"/>
  <c r="K67" i="36"/>
  <c r="I98" i="33"/>
  <c r="K98" i="33"/>
  <c r="I63" i="31"/>
  <c r="K63" i="31"/>
  <c r="AC63" i="31"/>
  <c r="Y17" i="23"/>
  <c r="K17" i="23"/>
  <c r="I35" i="36"/>
  <c r="K35" i="36"/>
  <c r="I49" i="33"/>
  <c r="I107" i="31"/>
  <c r="G78" i="36"/>
  <c r="G79" i="36"/>
  <c r="G112" i="33"/>
  <c r="G94" i="31"/>
  <c r="K43" i="23"/>
  <c r="X64" i="23"/>
  <c r="S77" i="36"/>
  <c r="Y77" i="36"/>
  <c r="T84" i="33"/>
  <c r="Z84" i="33"/>
  <c r="Y88" i="36"/>
  <c r="S88" i="36"/>
  <c r="R89" i="36"/>
  <c r="X89" i="36"/>
  <c r="U57" i="31"/>
  <c r="AA57" i="31"/>
  <c r="V90" i="33"/>
  <c r="AB90" i="33"/>
  <c r="U94" i="36"/>
  <c r="AA94" i="36"/>
  <c r="H20" i="31"/>
  <c r="Z14" i="31"/>
  <c r="T14" i="31"/>
  <c r="X59" i="31"/>
  <c r="R59" i="31"/>
  <c r="K59" i="31"/>
  <c r="AC59" i="31"/>
  <c r="V59" i="31"/>
  <c r="AB59" i="31"/>
  <c r="AB12" i="33"/>
  <c r="V12" i="33"/>
  <c r="Z9" i="36"/>
  <c r="T9" i="36"/>
  <c r="X62" i="31"/>
  <c r="R62" i="31"/>
  <c r="AB62" i="31"/>
  <c r="V62" i="31"/>
  <c r="Z21" i="33"/>
  <c r="D11" i="30"/>
  <c r="T21" i="33"/>
  <c r="Y17" i="36"/>
  <c r="S17" i="36"/>
  <c r="R19" i="36"/>
  <c r="X19" i="36"/>
  <c r="K19" i="36"/>
  <c r="AB76" i="31"/>
  <c r="V76" i="31"/>
  <c r="Z27" i="33"/>
  <c r="T27" i="33"/>
  <c r="AB21" i="36"/>
  <c r="V21" i="36"/>
  <c r="AA68" i="31"/>
  <c r="U68" i="31"/>
  <c r="C18" i="30"/>
  <c r="Y37" i="33"/>
  <c r="S37" i="33"/>
  <c r="AB28" i="36"/>
  <c r="V28" i="36"/>
  <c r="Z87" i="31"/>
  <c r="T87" i="31"/>
  <c r="X49" i="33"/>
  <c r="R49" i="33"/>
  <c r="R50" i="33"/>
  <c r="F50" i="33"/>
  <c r="AB35" i="36"/>
  <c r="J37" i="36"/>
  <c r="V35" i="36"/>
  <c r="H43" i="31"/>
  <c r="Z40" i="31"/>
  <c r="T40" i="31"/>
  <c r="V57" i="33"/>
  <c r="AB57" i="33"/>
  <c r="AA43" i="36"/>
  <c r="U43" i="36"/>
  <c r="S9" i="31"/>
  <c r="Y9" i="31"/>
  <c r="G11" i="31"/>
  <c r="V65" i="33"/>
  <c r="AB65" i="33"/>
  <c r="U47" i="36"/>
  <c r="AA47" i="36"/>
  <c r="R41" i="31"/>
  <c r="X41" i="31"/>
  <c r="AB41" i="31"/>
  <c r="V41" i="31"/>
  <c r="H78" i="33"/>
  <c r="T76" i="33"/>
  <c r="Z76" i="33"/>
  <c r="Y55" i="36"/>
  <c r="S55" i="36"/>
  <c r="R56" i="36"/>
  <c r="X56" i="36"/>
  <c r="K56" i="36"/>
  <c r="Z28" i="31"/>
  <c r="T28" i="31"/>
  <c r="V95" i="33"/>
  <c r="AB95" i="33"/>
  <c r="AA65" i="36"/>
  <c r="U65" i="36"/>
  <c r="Y63" i="31"/>
  <c r="S63" i="31"/>
  <c r="AA69" i="36"/>
  <c r="U69" i="36"/>
  <c r="Y90" i="31"/>
  <c r="S90" i="31"/>
  <c r="E42" i="30"/>
  <c r="Q42" i="30"/>
  <c r="U108" i="33"/>
  <c r="AA108" i="33"/>
  <c r="T77" i="36"/>
  <c r="H79" i="36"/>
  <c r="Z77" i="36"/>
  <c r="AA87" i="36"/>
  <c r="U87" i="36"/>
  <c r="S56" i="31"/>
  <c r="Y56" i="31"/>
  <c r="V87" i="33"/>
  <c r="AB87" i="33"/>
  <c r="AA83" i="33"/>
  <c r="U83" i="33"/>
  <c r="Y5" i="36"/>
  <c r="S5" i="36"/>
  <c r="S61" i="31"/>
  <c r="K61" i="31"/>
  <c r="AC61" i="31"/>
  <c r="Y61" i="31"/>
  <c r="U33" i="31"/>
  <c r="AA33" i="31"/>
  <c r="Z16" i="33"/>
  <c r="T16" i="33"/>
  <c r="F24" i="36"/>
  <c r="V15" i="36"/>
  <c r="J24" i="36"/>
  <c r="AB15" i="36"/>
  <c r="Z74" i="31"/>
  <c r="T74" i="31"/>
  <c r="Y26" i="33"/>
  <c r="S26" i="33"/>
  <c r="AA20" i="36"/>
  <c r="U20" i="36"/>
  <c r="F69" i="31"/>
  <c r="X67" i="31"/>
  <c r="R67" i="31"/>
  <c r="V34" i="33"/>
  <c r="AB34" i="33"/>
  <c r="Z27" i="36"/>
  <c r="H32" i="36"/>
  <c r="T27" i="36"/>
  <c r="X86" i="31"/>
  <c r="R86" i="31"/>
  <c r="V86" i="31"/>
  <c r="AB86" i="31"/>
  <c r="Z43" i="33"/>
  <c r="T43" i="33"/>
  <c r="Y35" i="36"/>
  <c r="S35" i="36"/>
  <c r="V108" i="31"/>
  <c r="AB108" i="31"/>
  <c r="T56" i="33"/>
  <c r="Z56" i="33"/>
  <c r="S42" i="36"/>
  <c r="Y42" i="36"/>
  <c r="Z9" i="31"/>
  <c r="T9" i="31"/>
  <c r="H11" i="31"/>
  <c r="V68" i="33"/>
  <c r="J70" i="33"/>
  <c r="AB68" i="33"/>
  <c r="AA48" i="36"/>
  <c r="U48" i="36"/>
  <c r="F57" i="36"/>
  <c r="R53" i="36"/>
  <c r="X53" i="36"/>
  <c r="U17" i="31"/>
  <c r="AA17" i="31"/>
  <c r="T77" i="33"/>
  <c r="Z77" i="33"/>
  <c r="Y56" i="36"/>
  <c r="S56" i="36"/>
  <c r="F74" i="36"/>
  <c r="R60" i="36"/>
  <c r="X60" i="36"/>
  <c r="AA28" i="31"/>
  <c r="U28" i="31"/>
  <c r="AB96" i="33"/>
  <c r="V96" i="33"/>
  <c r="AA66" i="36"/>
  <c r="U66" i="36"/>
  <c r="S88" i="31"/>
  <c r="Y88" i="31"/>
  <c r="X100" i="33"/>
  <c r="R100" i="33"/>
  <c r="U89" i="31"/>
  <c r="AA89" i="31"/>
  <c r="Z104" i="33"/>
  <c r="H106" i="33"/>
  <c r="T104" i="33"/>
  <c r="Y72" i="36"/>
  <c r="S72" i="36"/>
  <c r="U77" i="36"/>
  <c r="AA77" i="36"/>
  <c r="Z58" i="31"/>
  <c r="T58" i="31"/>
  <c r="R87" i="36"/>
  <c r="X87" i="36"/>
  <c r="U24" i="31"/>
  <c r="AA24" i="31"/>
  <c r="Z86" i="33"/>
  <c r="T86" i="33"/>
  <c r="Y90" i="36"/>
  <c r="S90" i="36"/>
  <c r="R91" i="36"/>
  <c r="X91" i="36"/>
  <c r="AA73" i="31"/>
  <c r="U73" i="31"/>
  <c r="Z90" i="33"/>
  <c r="T90" i="33"/>
  <c r="S47" i="33"/>
  <c r="Y47" i="33"/>
  <c r="V95" i="36"/>
  <c r="AB95" i="36"/>
  <c r="AA60" i="31"/>
  <c r="U60" i="31"/>
  <c r="T12" i="33"/>
  <c r="Z12" i="33"/>
  <c r="AB9" i="36"/>
  <c r="V9" i="36"/>
  <c r="Y34" i="31"/>
  <c r="S34" i="31"/>
  <c r="R21" i="33"/>
  <c r="B11" i="30"/>
  <c r="X21" i="33"/>
  <c r="K21" i="33"/>
  <c r="V21" i="33"/>
  <c r="F11" i="30"/>
  <c r="AB21" i="33"/>
  <c r="T18" i="36"/>
  <c r="Z18" i="36"/>
  <c r="AB77" i="31"/>
  <c r="V77" i="31"/>
  <c r="D14" i="30"/>
  <c r="T30" i="33"/>
  <c r="Z30" i="33"/>
  <c r="Z22" i="36"/>
  <c r="T22" i="36"/>
  <c r="Y23" i="36"/>
  <c r="S23" i="36"/>
  <c r="K23" i="36"/>
  <c r="T26" i="31"/>
  <c r="Z26" i="31"/>
  <c r="AB42" i="33"/>
  <c r="J44" i="33"/>
  <c r="V42" i="33"/>
  <c r="AA31" i="36"/>
  <c r="U31" i="36"/>
  <c r="R40" i="36"/>
  <c r="X40" i="36"/>
  <c r="Z100" i="31"/>
  <c r="T100" i="31"/>
  <c r="AB61" i="33"/>
  <c r="F29" i="30"/>
  <c r="V61" i="33"/>
  <c r="U45" i="36"/>
  <c r="AA45" i="36"/>
  <c r="Y68" i="33"/>
  <c r="G70" i="33"/>
  <c r="S68" i="33"/>
  <c r="AB48" i="36"/>
  <c r="V48" i="36"/>
  <c r="S16" i="31"/>
  <c r="Y16" i="31"/>
  <c r="V76" i="33"/>
  <c r="J78" i="33"/>
  <c r="AB76" i="33"/>
  <c r="Z56" i="36"/>
  <c r="T56" i="36"/>
  <c r="X61" i="36"/>
  <c r="K61" i="36"/>
  <c r="R61" i="36"/>
  <c r="Z79" i="31"/>
  <c r="T79" i="31"/>
  <c r="Y96" i="33"/>
  <c r="S96" i="33"/>
  <c r="R97" i="33"/>
  <c r="X97" i="33"/>
  <c r="K97" i="33"/>
  <c r="AB66" i="36"/>
  <c r="V66" i="36"/>
  <c r="X89" i="31"/>
  <c r="R89" i="31"/>
  <c r="AB89" i="31"/>
  <c r="V89" i="31"/>
  <c r="T105" i="33"/>
  <c r="Z105" i="33"/>
  <c r="R77" i="36"/>
  <c r="F79" i="36"/>
  <c r="X77" i="36"/>
  <c r="R24" i="31"/>
  <c r="X24" i="31"/>
  <c r="X73" i="31"/>
  <c r="R73" i="31"/>
  <c r="T105" i="31"/>
  <c r="Z105" i="31"/>
  <c r="AA59" i="31"/>
  <c r="U59" i="31"/>
  <c r="AB11" i="33"/>
  <c r="J13" i="33"/>
  <c r="V11" i="33"/>
  <c r="U8" i="36"/>
  <c r="AA8" i="36"/>
  <c r="R10" i="36"/>
  <c r="X10" i="36"/>
  <c r="U62" i="31"/>
  <c r="AA62" i="31"/>
  <c r="T20" i="33"/>
  <c r="D10" i="30"/>
  <c r="Z20" i="33"/>
  <c r="S16" i="36"/>
  <c r="Y16" i="36"/>
  <c r="R17" i="36"/>
  <c r="X17" i="36"/>
  <c r="AA75" i="31"/>
  <c r="U75" i="31"/>
  <c r="U26" i="33"/>
  <c r="AA26" i="33"/>
  <c r="U22" i="36"/>
  <c r="AA22" i="36"/>
  <c r="R25" i="31"/>
  <c r="X25" i="31"/>
  <c r="K25" i="31"/>
  <c r="AC25" i="31"/>
  <c r="AB25" i="31"/>
  <c r="V25" i="31"/>
  <c r="T39" i="33"/>
  <c r="D20" i="30"/>
  <c r="Z39" i="33"/>
  <c r="Y30" i="36"/>
  <c r="S30" i="36"/>
  <c r="X31" i="36"/>
  <c r="R31" i="36"/>
  <c r="R99" i="31"/>
  <c r="X99" i="31"/>
  <c r="AB56" i="33"/>
  <c r="V56" i="33"/>
  <c r="Z43" i="36"/>
  <c r="T43" i="36"/>
  <c r="R9" i="31"/>
  <c r="F11" i="31"/>
  <c r="K9" i="31"/>
  <c r="X9" i="31"/>
  <c r="AB9" i="31"/>
  <c r="V9" i="31"/>
  <c r="J11" i="31"/>
  <c r="U65" i="33"/>
  <c r="AA65" i="33"/>
  <c r="Z47" i="36"/>
  <c r="T47" i="36"/>
  <c r="AA41" i="31"/>
  <c r="U41" i="31"/>
  <c r="Z73" i="33"/>
  <c r="D35" i="30"/>
  <c r="T73" i="33"/>
  <c r="X77" i="33"/>
  <c r="R77" i="33"/>
  <c r="V55" i="36"/>
  <c r="AB55" i="36"/>
  <c r="Z19" i="31"/>
  <c r="T19" i="31"/>
  <c r="Y92" i="33"/>
  <c r="S92" i="33"/>
  <c r="U64" i="36"/>
  <c r="AA64" i="36"/>
  <c r="Y47" i="31"/>
  <c r="C20" i="29"/>
  <c r="S47" i="31"/>
  <c r="V98" i="33"/>
  <c r="AB98" i="33"/>
  <c r="AA68" i="36"/>
  <c r="U68" i="36"/>
  <c r="V104" i="33"/>
  <c r="AB104" i="33"/>
  <c r="J106" i="33"/>
  <c r="U72" i="36"/>
  <c r="AA72" i="36"/>
  <c r="B17" i="29"/>
  <c r="R94" i="31"/>
  <c r="X94" i="31"/>
  <c r="F17" i="29"/>
  <c r="V94" i="31"/>
  <c r="AB94" i="31"/>
  <c r="B4" i="30"/>
  <c r="R4" i="33"/>
  <c r="X4" i="33"/>
  <c r="F7" i="36"/>
  <c r="F12" i="36"/>
  <c r="F11" i="33"/>
  <c r="F60" i="31"/>
  <c r="K33" i="23"/>
  <c r="U19" i="23"/>
  <c r="X21" i="23"/>
  <c r="Y20" i="23"/>
  <c r="K20" i="23"/>
  <c r="S20" i="23"/>
  <c r="G7" i="36"/>
  <c r="G11" i="33"/>
  <c r="G60" i="31"/>
  <c r="I53" i="36"/>
  <c r="I73" i="33"/>
  <c r="I16" i="31"/>
  <c r="K16" i="31"/>
  <c r="AC16" i="31"/>
  <c r="J4" i="36"/>
  <c r="K4" i="36"/>
  <c r="J4" i="33"/>
  <c r="K4" i="33"/>
  <c r="J58" i="31"/>
  <c r="H92" i="36"/>
  <c r="H89" i="33"/>
  <c r="H73" i="31"/>
  <c r="Y15" i="23"/>
  <c r="K15" i="23"/>
  <c r="G87" i="36"/>
  <c r="G84" i="33"/>
  <c r="G23" i="31"/>
  <c r="K23" i="31"/>
  <c r="G67" i="22"/>
  <c r="S67" i="22"/>
  <c r="G91" i="36"/>
  <c r="G88" i="33"/>
  <c r="G72" i="31"/>
  <c r="G11" i="36"/>
  <c r="K11" i="36"/>
  <c r="G17" i="33"/>
  <c r="G62" i="31"/>
  <c r="G49" i="36"/>
  <c r="G72" i="33"/>
  <c r="K72" i="33"/>
  <c r="G41" i="31"/>
  <c r="K41" i="31"/>
  <c r="AC41" i="31"/>
  <c r="H91" i="36"/>
  <c r="H88" i="33"/>
  <c r="H72" i="31"/>
  <c r="G29" i="36"/>
  <c r="K29" i="36"/>
  <c r="G39" i="33"/>
  <c r="G86" i="31"/>
  <c r="G69" i="36"/>
  <c r="K69" i="36"/>
  <c r="G100" i="33"/>
  <c r="K100" i="33"/>
  <c r="I42" i="36"/>
  <c r="I57" i="33"/>
  <c r="I100" i="31"/>
  <c r="K100" i="31"/>
  <c r="AC100" i="31"/>
  <c r="U16" i="23"/>
  <c r="T35" i="36"/>
  <c r="H37" i="36"/>
  <c r="Z35" i="36"/>
  <c r="T36" i="36"/>
  <c r="Z36" i="36"/>
  <c r="K46" i="23"/>
  <c r="X65" i="23"/>
  <c r="AA41" i="36"/>
  <c r="U41" i="36"/>
  <c r="T87" i="36"/>
  <c r="Z87" i="36"/>
  <c r="X56" i="31"/>
  <c r="R56" i="31"/>
  <c r="AB56" i="31"/>
  <c r="V56" i="31"/>
  <c r="AA87" i="33"/>
  <c r="U87" i="33"/>
  <c r="R90" i="33"/>
  <c r="X90" i="33"/>
  <c r="AB93" i="36"/>
  <c r="V93" i="36"/>
  <c r="Z106" i="31"/>
  <c r="T106" i="31"/>
  <c r="R7" i="33"/>
  <c r="R9" i="33"/>
  <c r="K7" i="33"/>
  <c r="F9" i="33"/>
  <c r="X7" i="33"/>
  <c r="V7" i="33"/>
  <c r="V9" i="33"/>
  <c r="AB7" i="33"/>
  <c r="J9" i="33"/>
  <c r="AB8" i="36"/>
  <c r="V8" i="36"/>
  <c r="S85" i="31"/>
  <c r="Y85" i="31"/>
  <c r="AB17" i="33"/>
  <c r="V17" i="33"/>
  <c r="T16" i="36"/>
  <c r="Z16" i="36"/>
  <c r="X76" i="31"/>
  <c r="R76" i="31"/>
  <c r="K76" i="31"/>
  <c r="AC76" i="31"/>
  <c r="AB75" i="31"/>
  <c r="V75" i="31"/>
  <c r="V26" i="33"/>
  <c r="AB26" i="33"/>
  <c r="Z20" i="36"/>
  <c r="T20" i="36"/>
  <c r="X21" i="36"/>
  <c r="R21" i="36"/>
  <c r="J69" i="31"/>
  <c r="AB67" i="31"/>
  <c r="V67" i="31"/>
  <c r="U34" i="33"/>
  <c r="AA34" i="33"/>
  <c r="S27" i="36"/>
  <c r="Y27" i="36"/>
  <c r="X28" i="36"/>
  <c r="R28" i="36"/>
  <c r="AA86" i="31"/>
  <c r="U86" i="31"/>
  <c r="T42" i="33"/>
  <c r="H44" i="33"/>
  <c r="Z42" i="33"/>
  <c r="X35" i="36"/>
  <c r="F37" i="36"/>
  <c r="R35" i="36"/>
  <c r="AA108" i="31"/>
  <c r="U108" i="31"/>
  <c r="T55" i="33"/>
  <c r="H59" i="33"/>
  <c r="Z55" i="33"/>
  <c r="R57" i="33"/>
  <c r="X57" i="33"/>
  <c r="AB42" i="36"/>
  <c r="V42" i="36"/>
  <c r="Z15" i="31"/>
  <c r="T15" i="31"/>
  <c r="Y64" i="33"/>
  <c r="G66" i="33"/>
  <c r="S64" i="33"/>
  <c r="V46" i="36"/>
  <c r="AB46" i="36"/>
  <c r="Z52" i="31"/>
  <c r="T52" i="31"/>
  <c r="F32" i="30"/>
  <c r="V72" i="33"/>
  <c r="AB72" i="33"/>
  <c r="T54" i="36"/>
  <c r="Z54" i="36"/>
  <c r="R18" i="31"/>
  <c r="X18" i="31"/>
  <c r="K18" i="31"/>
  <c r="AC18" i="31"/>
  <c r="V18" i="31"/>
  <c r="AB18" i="31"/>
  <c r="Z92" i="33"/>
  <c r="T92" i="33"/>
  <c r="V64" i="36"/>
  <c r="AB64" i="36"/>
  <c r="Z47" i="31"/>
  <c r="T47" i="31"/>
  <c r="D20" i="29"/>
  <c r="Y98" i="33"/>
  <c r="S98" i="33"/>
  <c r="X99" i="33"/>
  <c r="R99" i="33"/>
  <c r="Z89" i="31"/>
  <c r="T89" i="31"/>
  <c r="G106" i="33"/>
  <c r="S104" i="33"/>
  <c r="Y104" i="33"/>
  <c r="X105" i="33"/>
  <c r="R105" i="33"/>
  <c r="AA73" i="36"/>
  <c r="U73" i="36"/>
  <c r="S58" i="31"/>
  <c r="Y58" i="31"/>
  <c r="Z24" i="31"/>
  <c r="T24" i="31"/>
  <c r="Y86" i="33"/>
  <c r="S86" i="33"/>
  <c r="V90" i="36"/>
  <c r="AB90" i="36"/>
  <c r="AA86" i="36"/>
  <c r="U86" i="36"/>
  <c r="T60" i="31"/>
  <c r="Z60" i="31"/>
  <c r="Y12" i="33"/>
  <c r="K12" i="33"/>
  <c r="S12" i="33"/>
  <c r="U15" i="33"/>
  <c r="AA15" i="33"/>
  <c r="T10" i="36"/>
  <c r="Z10" i="36"/>
  <c r="AA35" i="31"/>
  <c r="U35" i="31"/>
  <c r="D12" i="30"/>
  <c r="Z22" i="33"/>
  <c r="T22" i="33"/>
  <c r="S25" i="33"/>
  <c r="K25" i="33"/>
  <c r="G28" i="33"/>
  <c r="Y25" i="33"/>
  <c r="Y19" i="36"/>
  <c r="S19" i="36"/>
  <c r="Y78" i="31"/>
  <c r="S78" i="31"/>
  <c r="X33" i="33"/>
  <c r="F35" i="33"/>
  <c r="R33" i="33"/>
  <c r="R35" i="33"/>
  <c r="V23" i="36"/>
  <c r="AB23" i="36"/>
  <c r="S26" i="31"/>
  <c r="Y26" i="31"/>
  <c r="AB39" i="33"/>
  <c r="F20" i="30"/>
  <c r="V39" i="33"/>
  <c r="Z31" i="36"/>
  <c r="T31" i="36"/>
  <c r="R108" i="31"/>
  <c r="X108" i="31"/>
  <c r="V52" i="33"/>
  <c r="F25" i="30"/>
  <c r="AB52" i="33"/>
  <c r="Z41" i="36"/>
  <c r="T41" i="36"/>
  <c r="V101" i="31"/>
  <c r="AB101" i="31"/>
  <c r="T64" i="33"/>
  <c r="Z64" i="33"/>
  <c r="H66" i="33"/>
  <c r="S65" i="33"/>
  <c r="Y65" i="33"/>
  <c r="K65" i="33"/>
  <c r="R68" i="33"/>
  <c r="R70" i="33"/>
  <c r="X68" i="33"/>
  <c r="F70" i="33"/>
  <c r="K68" i="33"/>
  <c r="V47" i="36"/>
  <c r="AB47" i="36"/>
  <c r="X16" i="31"/>
  <c r="R16" i="31"/>
  <c r="AB16" i="31"/>
  <c r="V16" i="31"/>
  <c r="AA76" i="33"/>
  <c r="U76" i="33"/>
  <c r="T55" i="36"/>
  <c r="Z55" i="36"/>
  <c r="X19" i="31"/>
  <c r="R19" i="31"/>
  <c r="AB19" i="31"/>
  <c r="V19" i="31"/>
  <c r="AA92" i="33"/>
  <c r="U92" i="33"/>
  <c r="Y95" i="33"/>
  <c r="K95" i="33"/>
  <c r="S95" i="33"/>
  <c r="X96" i="33"/>
  <c r="K96" i="33"/>
  <c r="R96" i="33"/>
  <c r="AB65" i="36"/>
  <c r="V65" i="36"/>
  <c r="Z63" i="31"/>
  <c r="T63" i="31"/>
  <c r="Y99" i="33"/>
  <c r="S99" i="33"/>
  <c r="X69" i="36"/>
  <c r="R69" i="36"/>
  <c r="U101" i="33"/>
  <c r="AA101" i="33"/>
  <c r="Z71" i="36"/>
  <c r="T71" i="36"/>
  <c r="B16" i="29"/>
  <c r="R4" i="31"/>
  <c r="X4" i="31"/>
  <c r="Z94" i="31"/>
  <c r="T94" i="31"/>
  <c r="D17" i="29"/>
  <c r="T4" i="33"/>
  <c r="D4" i="30"/>
  <c r="Z4" i="33"/>
  <c r="X23" i="31"/>
  <c r="F30" i="31"/>
  <c r="R23" i="31"/>
  <c r="AB23" i="31"/>
  <c r="V23" i="31"/>
  <c r="AA85" i="33"/>
  <c r="U85" i="33"/>
  <c r="T89" i="36"/>
  <c r="Z89" i="36"/>
  <c r="R72" i="31"/>
  <c r="X72" i="31"/>
  <c r="F80" i="31"/>
  <c r="AB72" i="31"/>
  <c r="V72" i="31"/>
  <c r="U89" i="33"/>
  <c r="AA89" i="33"/>
  <c r="T93" i="36"/>
  <c r="Z93" i="36"/>
  <c r="Y94" i="36"/>
  <c r="S94" i="36"/>
  <c r="Z59" i="31"/>
  <c r="T59" i="31"/>
  <c r="AA11" i="33"/>
  <c r="I13" i="33"/>
  <c r="U11" i="33"/>
  <c r="T8" i="36"/>
  <c r="Z8" i="36"/>
  <c r="X9" i="36"/>
  <c r="R9" i="36"/>
  <c r="T62" i="31"/>
  <c r="Z62" i="31"/>
  <c r="Y20" i="33"/>
  <c r="C10" i="30"/>
  <c r="S20" i="33"/>
  <c r="V16" i="36"/>
  <c r="AB16" i="36"/>
  <c r="T76" i="31"/>
  <c r="Z76" i="31"/>
  <c r="V27" i="33"/>
  <c r="AB27" i="33"/>
  <c r="T21" i="36"/>
  <c r="Z21" i="36"/>
  <c r="S68" i="31"/>
  <c r="Y68" i="31"/>
  <c r="K68" i="31"/>
  <c r="AC68" i="31"/>
  <c r="AA25" i="31"/>
  <c r="U25" i="31"/>
  <c r="D19" i="30"/>
  <c r="T38" i="33"/>
  <c r="Z38" i="33"/>
  <c r="R42" i="33"/>
  <c r="F44" i="33"/>
  <c r="X42" i="33"/>
  <c r="V30" i="36"/>
  <c r="AB30" i="36"/>
  <c r="R40" i="31"/>
  <c r="X40" i="31"/>
  <c r="F43" i="31"/>
  <c r="V40" i="31"/>
  <c r="AB40" i="31"/>
  <c r="J43" i="31"/>
  <c r="Z57" i="33"/>
  <c r="T57" i="33"/>
  <c r="X61" i="33"/>
  <c r="B29" i="30"/>
  <c r="R61" i="33"/>
  <c r="AB44" i="36"/>
  <c r="V44" i="36"/>
  <c r="T10" i="31"/>
  <c r="Z10" i="31"/>
  <c r="S47" i="36"/>
  <c r="Y47" i="36"/>
  <c r="Z41" i="31"/>
  <c r="T41" i="31"/>
  <c r="C35" i="30"/>
  <c r="S73" i="33"/>
  <c r="Y73" i="33"/>
  <c r="R76" i="33"/>
  <c r="X76" i="33"/>
  <c r="F78" i="33"/>
  <c r="AB54" i="36"/>
  <c r="V54" i="36"/>
  <c r="R28" i="31"/>
  <c r="X28" i="31"/>
  <c r="K28" i="31"/>
  <c r="AC28" i="31"/>
  <c r="V28" i="31"/>
  <c r="AB28" i="31"/>
  <c r="Z95" i="33"/>
  <c r="T95" i="33"/>
  <c r="S65" i="36"/>
  <c r="Y65" i="36"/>
  <c r="R66" i="36"/>
  <c r="X66" i="36"/>
  <c r="K66" i="36"/>
  <c r="Z88" i="31"/>
  <c r="T88" i="31"/>
  <c r="AB101" i="33"/>
  <c r="V101" i="33"/>
  <c r="Z72" i="36"/>
  <c r="T72" i="36"/>
  <c r="U58" i="31"/>
  <c r="AA58" i="31"/>
  <c r="Z47" i="33"/>
  <c r="T47" i="33"/>
  <c r="S83" i="33"/>
  <c r="Y83" i="33"/>
  <c r="U7" i="33"/>
  <c r="U9" i="33"/>
  <c r="AA7" i="33"/>
  <c r="I9" i="33"/>
  <c r="AB7" i="36"/>
  <c r="V7" i="36"/>
  <c r="X85" i="31"/>
  <c r="R85" i="31"/>
  <c r="AB85" i="31"/>
  <c r="V85" i="31"/>
  <c r="U17" i="33"/>
  <c r="AA17" i="33"/>
  <c r="Z15" i="36"/>
  <c r="H24" i="36"/>
  <c r="T15" i="36"/>
  <c r="X74" i="31"/>
  <c r="R74" i="31"/>
  <c r="V74" i="31"/>
  <c r="AB74" i="31"/>
  <c r="I28" i="33"/>
  <c r="U25" i="33"/>
  <c r="AA25" i="33"/>
  <c r="AA19" i="36"/>
  <c r="U19" i="36"/>
  <c r="S20" i="36"/>
  <c r="K20" i="36"/>
  <c r="Y20" i="36"/>
  <c r="T68" i="31"/>
  <c r="Z68" i="31"/>
  <c r="V37" i="33"/>
  <c r="F18" i="30"/>
  <c r="AB37" i="33"/>
  <c r="Z29" i="36"/>
  <c r="T29" i="36"/>
  <c r="X27" i="31"/>
  <c r="R27" i="31"/>
  <c r="AB27" i="31"/>
  <c r="V27" i="31"/>
  <c r="Y40" i="31"/>
  <c r="S40" i="31"/>
  <c r="R56" i="33"/>
  <c r="X56" i="33"/>
  <c r="AB41" i="36"/>
  <c r="V41" i="36"/>
  <c r="S15" i="31"/>
  <c r="Y15" i="31"/>
  <c r="J66" i="33"/>
  <c r="AB64" i="33"/>
  <c r="V64" i="33"/>
  <c r="U46" i="36"/>
  <c r="AA46" i="36"/>
  <c r="U72" i="33"/>
  <c r="E32" i="30"/>
  <c r="Q32" i="30"/>
  <c r="AA72" i="33"/>
  <c r="Z53" i="36"/>
  <c r="H57" i="36"/>
  <c r="T53" i="36"/>
  <c r="X55" i="36"/>
  <c r="R55" i="36"/>
  <c r="AA18" i="31"/>
  <c r="U18" i="31"/>
  <c r="Z91" i="33"/>
  <c r="T91" i="33"/>
  <c r="S61" i="36"/>
  <c r="Y61" i="36"/>
  <c r="T42" i="31"/>
  <c r="Z42" i="31"/>
  <c r="Y97" i="33"/>
  <c r="S97" i="33"/>
  <c r="R98" i="33"/>
  <c r="X98" i="33"/>
  <c r="V67" i="36"/>
  <c r="AB67" i="36"/>
  <c r="T100" i="33"/>
  <c r="Z100" i="33"/>
  <c r="R104" i="33"/>
  <c r="X104" i="33"/>
  <c r="F106" i="33"/>
  <c r="AB71" i="36"/>
  <c r="V71" i="36"/>
  <c r="Z4" i="31"/>
  <c r="D16" i="29"/>
  <c r="T4" i="31"/>
  <c r="V112" i="33"/>
  <c r="F46" i="30"/>
  <c r="AB112" i="33"/>
  <c r="R4" i="36"/>
  <c r="X4" i="36"/>
  <c r="J56" i="22"/>
  <c r="V56" i="22"/>
  <c r="W56" i="22"/>
  <c r="AB108" i="33"/>
  <c r="F42" i="30"/>
  <c r="V108" i="33"/>
  <c r="V4" i="31"/>
  <c r="AB4" i="31"/>
  <c r="F16" i="29"/>
  <c r="AB55" i="23"/>
  <c r="J111" i="33"/>
  <c r="J5" i="31"/>
  <c r="I56" i="33"/>
  <c r="I99" i="31"/>
  <c r="H49" i="33"/>
  <c r="H107" i="31"/>
  <c r="Z27" i="23"/>
  <c r="H52" i="33"/>
  <c r="H108" i="31"/>
  <c r="H27" i="22"/>
  <c r="T27" i="22"/>
  <c r="G56" i="33"/>
  <c r="G99" i="31"/>
  <c r="S33" i="33"/>
  <c r="G35" i="33"/>
  <c r="K33" i="33"/>
  <c r="Y33" i="33"/>
  <c r="S19" i="23"/>
  <c r="Y19" i="23"/>
  <c r="K19" i="23"/>
  <c r="G69" i="31"/>
  <c r="K67" i="31"/>
  <c r="S67" i="31"/>
  <c r="Y67" i="31"/>
  <c r="B10" i="30"/>
  <c r="R20" i="33"/>
  <c r="X20" i="33"/>
  <c r="R34" i="31"/>
  <c r="F37" i="31"/>
  <c r="X34" i="31"/>
  <c r="G5" i="31"/>
  <c r="G111" i="33"/>
  <c r="Y52" i="31"/>
  <c r="S52" i="31"/>
  <c r="Y51" i="31"/>
  <c r="S51" i="31"/>
  <c r="G53" i="31"/>
  <c r="K51" i="31"/>
  <c r="K52" i="31"/>
  <c r="AC52" i="31"/>
  <c r="V15" i="23"/>
  <c r="R11" i="23"/>
  <c r="V65" i="23"/>
  <c r="V39" i="23"/>
  <c r="V35" i="23"/>
  <c r="T25" i="23"/>
  <c r="U70" i="23"/>
  <c r="R51" i="23"/>
  <c r="T54" i="23"/>
  <c r="T16" i="23"/>
  <c r="V48" i="23"/>
  <c r="S18" i="23"/>
  <c r="T57" i="23"/>
  <c r="V11" i="23"/>
  <c r="T37" i="23"/>
  <c r="T29" i="23"/>
  <c r="G69" i="22"/>
  <c r="S69" i="22"/>
  <c r="G57" i="23"/>
  <c r="Y57" i="23"/>
  <c r="R50" i="23"/>
  <c r="G7" i="22"/>
  <c r="S7" i="22"/>
  <c r="J68" i="23"/>
  <c r="V68" i="23"/>
  <c r="I71" i="22"/>
  <c r="U71" i="22"/>
  <c r="W11" i="30"/>
  <c r="G67" i="23"/>
  <c r="S67" i="23"/>
  <c r="S10" i="23"/>
  <c r="I67" i="23"/>
  <c r="I69" i="22"/>
  <c r="U69" i="22"/>
  <c r="H67" i="22"/>
  <c r="T67" i="22"/>
  <c r="T62" i="23"/>
  <c r="R47" i="23"/>
  <c r="J62" i="22"/>
  <c r="V62" i="22"/>
  <c r="W62" i="22"/>
  <c r="R52" i="23"/>
  <c r="R55" i="23"/>
  <c r="R53" i="23"/>
  <c r="R23" i="23"/>
  <c r="H68" i="23"/>
  <c r="T68" i="23"/>
  <c r="H66" i="23"/>
  <c r="T66" i="23"/>
  <c r="G71" i="23"/>
  <c r="G68" i="22"/>
  <c r="S68" i="22"/>
  <c r="F31" i="23"/>
  <c r="R31" i="23"/>
  <c r="W42" i="30"/>
  <c r="I30" i="23"/>
  <c r="U17" i="23"/>
  <c r="I32" i="23"/>
  <c r="AA32" i="23"/>
  <c r="I40" i="23"/>
  <c r="I49" i="23"/>
  <c r="U49" i="23"/>
  <c r="I22" i="23"/>
  <c r="U22" i="23"/>
  <c r="I14" i="23"/>
  <c r="U14" i="23"/>
  <c r="I30" i="22"/>
  <c r="U30" i="22"/>
  <c r="W30" i="22"/>
  <c r="I38" i="22"/>
  <c r="U38" i="22"/>
  <c r="G57" i="22"/>
  <c r="S57" i="22"/>
  <c r="F31" i="22"/>
  <c r="R31" i="22"/>
  <c r="U36" i="23"/>
  <c r="I40" i="22"/>
  <c r="U40" i="22"/>
  <c r="W40" i="22"/>
  <c r="K34" i="22"/>
  <c r="G71" i="22"/>
  <c r="S71" i="22"/>
  <c r="I57" i="23"/>
  <c r="I32" i="22"/>
  <c r="U32" i="22"/>
  <c r="J70" i="22"/>
  <c r="V70" i="22"/>
  <c r="W70" i="22"/>
  <c r="I22" i="22"/>
  <c r="U22" i="22"/>
  <c r="W22" i="22"/>
  <c r="V7" i="23"/>
  <c r="T70" i="23"/>
  <c r="J54" i="22"/>
  <c r="V54" i="22"/>
  <c r="J64" i="22"/>
  <c r="V64" i="22"/>
  <c r="W64" i="22"/>
  <c r="I49" i="22"/>
  <c r="U49" i="22"/>
  <c r="W49" i="22"/>
  <c r="I67" i="22"/>
  <c r="S13" i="23"/>
  <c r="I65" i="22"/>
  <c r="U65" i="22"/>
  <c r="W65" i="22"/>
  <c r="I65" i="23"/>
  <c r="R45" i="23"/>
  <c r="H68" i="22"/>
  <c r="T68" i="22"/>
  <c r="T19" i="22"/>
  <c r="W45" i="22"/>
  <c r="V45" i="23"/>
  <c r="S34" i="23"/>
  <c r="T45" i="23"/>
  <c r="S45" i="23"/>
  <c r="G7" i="23"/>
  <c r="Y7" i="23"/>
  <c r="U63" i="23"/>
  <c r="G29" i="23"/>
  <c r="K20" i="22"/>
  <c r="G63" i="23"/>
  <c r="U7" i="23"/>
  <c r="J68" i="22"/>
  <c r="V68" i="22"/>
  <c r="I53" i="22"/>
  <c r="U53" i="22"/>
  <c r="W53" i="22"/>
  <c r="G63" i="22"/>
  <c r="S63" i="22"/>
  <c r="W63" i="22"/>
  <c r="I38" i="23"/>
  <c r="G51" i="23"/>
  <c r="S62" i="23"/>
  <c r="G39" i="22"/>
  <c r="S39" i="22"/>
  <c r="W39" i="22"/>
  <c r="G9" i="22"/>
  <c r="S9" i="22"/>
  <c r="W9" i="22"/>
  <c r="I69" i="23"/>
  <c r="I14" i="22"/>
  <c r="U14" i="22"/>
  <c r="W14" i="22"/>
  <c r="U19" i="22"/>
  <c r="I24" i="22"/>
  <c r="U24" i="22"/>
  <c r="W24" i="22"/>
  <c r="H66" i="22"/>
  <c r="T66" i="22"/>
  <c r="F7" i="22"/>
  <c r="R32" i="23"/>
  <c r="R67" i="23"/>
  <c r="G55" i="23"/>
  <c r="R57" i="23"/>
  <c r="R21" i="23"/>
  <c r="R14" i="23"/>
  <c r="W34" i="22"/>
  <c r="G11" i="22"/>
  <c r="S11" i="22"/>
  <c r="J50" i="22"/>
  <c r="V50" i="22"/>
  <c r="W50" i="22"/>
  <c r="J70" i="23"/>
  <c r="G11" i="23"/>
  <c r="S66" i="23"/>
  <c r="S43" i="23"/>
  <c r="R49" i="23"/>
  <c r="G23" i="22"/>
  <c r="S23" i="22"/>
  <c r="K16" i="22"/>
  <c r="J62" i="23"/>
  <c r="I57" i="22"/>
  <c r="U57" i="22"/>
  <c r="J64" i="23"/>
  <c r="I24" i="23"/>
  <c r="G37" i="22"/>
  <c r="S37" i="22"/>
  <c r="W37" i="22"/>
  <c r="J54" i="23"/>
  <c r="W15" i="22"/>
  <c r="I18" i="22"/>
  <c r="U18" i="22"/>
  <c r="W18" i="22"/>
  <c r="G25" i="22"/>
  <c r="S25" i="22"/>
  <c r="W25" i="22"/>
  <c r="I28" i="22"/>
  <c r="U28" i="22"/>
  <c r="W28" i="22"/>
  <c r="I12" i="22"/>
  <c r="U12" i="22"/>
  <c r="W12" i="22"/>
  <c r="S17" i="23"/>
  <c r="S33" i="23"/>
  <c r="S8" i="22"/>
  <c r="W8" i="22"/>
  <c r="K8" i="22"/>
  <c r="I12" i="23"/>
  <c r="G25" i="23"/>
  <c r="Y25" i="23"/>
  <c r="I42" i="23"/>
  <c r="J50" i="23"/>
  <c r="G9" i="23"/>
  <c r="S15" i="23"/>
  <c r="I28" i="23"/>
  <c r="I71" i="23"/>
  <c r="H67" i="23"/>
  <c r="I10" i="23"/>
  <c r="G27" i="23"/>
  <c r="I45" i="23"/>
  <c r="I18" i="23"/>
  <c r="I26" i="23"/>
  <c r="AA26" i="23"/>
  <c r="G39" i="23"/>
  <c r="W17" i="22"/>
  <c r="U4" i="23"/>
  <c r="W33" i="22"/>
  <c r="S19" i="22"/>
  <c r="R16" i="22"/>
  <c r="W16" i="22"/>
  <c r="I42" i="22"/>
  <c r="U42" i="22"/>
  <c r="G27" i="22"/>
  <c r="S27" i="22"/>
  <c r="I10" i="22"/>
  <c r="U10" i="22"/>
  <c r="W10" i="22"/>
  <c r="I26" i="22"/>
  <c r="U26" i="22"/>
  <c r="K17" i="22"/>
  <c r="S8" i="23"/>
  <c r="G29" i="22"/>
  <c r="S29" i="22"/>
  <c r="G37" i="23"/>
  <c r="Y37" i="23"/>
  <c r="G69" i="23"/>
  <c r="G68" i="23"/>
  <c r="G23" i="23"/>
  <c r="Y23" i="23"/>
  <c r="G52" i="22"/>
  <c r="S52" i="22"/>
  <c r="W52" i="22"/>
  <c r="K15" i="22"/>
  <c r="S28" i="23"/>
  <c r="R68" i="23"/>
  <c r="R63" i="23"/>
  <c r="K48" i="22"/>
  <c r="W51" i="22"/>
  <c r="W48" i="22"/>
  <c r="G41" i="23"/>
  <c r="Y41" i="23"/>
  <c r="G41" i="22"/>
  <c r="S41" i="22"/>
  <c r="W41" i="22"/>
  <c r="V37" i="23"/>
  <c r="T22" i="23"/>
  <c r="T7" i="23"/>
  <c r="V41" i="23"/>
  <c r="T39" i="23"/>
  <c r="U37" i="23"/>
  <c r="U33" i="23"/>
  <c r="T11" i="22"/>
  <c r="G36" i="23"/>
  <c r="G36" i="22"/>
  <c r="G54" i="23"/>
  <c r="Y54" i="23"/>
  <c r="G54" i="22"/>
  <c r="H26" i="23"/>
  <c r="H26" i="22"/>
  <c r="T26" i="22"/>
  <c r="J4" i="23"/>
  <c r="J4" i="22"/>
  <c r="U64" i="23"/>
  <c r="S70" i="23"/>
  <c r="U35" i="23"/>
  <c r="R33" i="23"/>
  <c r="T31" i="23"/>
  <c r="V29" i="23"/>
  <c r="S24" i="23"/>
  <c r="V21" i="23"/>
  <c r="V18" i="23"/>
  <c r="V14" i="23"/>
  <c r="T51" i="23"/>
  <c r="T47" i="23"/>
  <c r="W13" i="22"/>
  <c r="S65" i="23"/>
  <c r="U51" i="23"/>
  <c r="S56" i="23"/>
  <c r="T43" i="23"/>
  <c r="R38" i="23"/>
  <c r="V30" i="23"/>
  <c r="R5" i="23"/>
  <c r="U48" i="23"/>
  <c r="S53" i="23"/>
  <c r="U56" i="23"/>
  <c r="V67" i="23"/>
  <c r="T52" i="23"/>
  <c r="T48" i="23"/>
  <c r="R41" i="23"/>
  <c r="V33" i="23"/>
  <c r="R26" i="23"/>
  <c r="U21" i="23"/>
  <c r="V13" i="23"/>
  <c r="R9" i="23"/>
  <c r="U55" i="23"/>
  <c r="K45" i="22"/>
  <c r="U31" i="23"/>
  <c r="V26" i="23"/>
  <c r="U68" i="23"/>
  <c r="T28" i="23"/>
  <c r="T27" i="23"/>
  <c r="V24" i="23"/>
  <c r="R22" i="23"/>
  <c r="U13" i="23"/>
  <c r="T11" i="23"/>
  <c r="V9" i="23"/>
  <c r="T64" i="23"/>
  <c r="V57" i="23"/>
  <c r="U27" i="23"/>
  <c r="U9" i="23"/>
  <c r="U23" i="23"/>
  <c r="U43" i="23"/>
  <c r="U39" i="23"/>
  <c r="S5" i="23"/>
  <c r="G47" i="23"/>
  <c r="Y47" i="23"/>
  <c r="G47" i="22"/>
  <c r="S47" i="22"/>
  <c r="W47" i="22"/>
  <c r="U25" i="23"/>
  <c r="S12" i="23"/>
  <c r="S48" i="23"/>
  <c r="K51" i="22"/>
  <c r="T12" i="23"/>
  <c r="R10" i="23"/>
  <c r="V5" i="23"/>
  <c r="T56" i="23"/>
  <c r="S40" i="23"/>
  <c r="T35" i="23"/>
  <c r="V28" i="23"/>
  <c r="R24" i="23"/>
  <c r="R13" i="23"/>
  <c r="V10" i="23"/>
  <c r="V40" i="23"/>
  <c r="U54" i="23"/>
  <c r="T23" i="22"/>
  <c r="V63" i="23"/>
  <c r="U41" i="23"/>
  <c r="V42" i="23"/>
  <c r="R40" i="23"/>
  <c r="T38" i="23"/>
  <c r="V32" i="23"/>
  <c r="H4" i="23"/>
  <c r="H4" i="22"/>
  <c r="V66" i="23"/>
  <c r="G35" i="23"/>
  <c r="Y35" i="23"/>
  <c r="G35" i="22"/>
  <c r="S35" i="22"/>
  <c r="W35" i="22"/>
  <c r="G31" i="23"/>
  <c r="Y31" i="23"/>
  <c r="G31" i="22"/>
  <c r="I5" i="23"/>
  <c r="I5" i="22"/>
  <c r="K5" i="22"/>
  <c r="R4" i="23"/>
  <c r="T53" i="23"/>
  <c r="R30" i="23"/>
  <c r="T14" i="23"/>
  <c r="K43" i="22"/>
  <c r="T43" i="22"/>
  <c r="W43" i="22"/>
  <c r="U50" i="23"/>
  <c r="G42" i="23"/>
  <c r="G42" i="22"/>
  <c r="K33" i="22"/>
  <c r="G38" i="23"/>
  <c r="Y38" i="23"/>
  <c r="G38" i="22"/>
  <c r="S38" i="22"/>
  <c r="G32" i="23"/>
  <c r="Y32" i="23"/>
  <c r="G32" i="22"/>
  <c r="G21" i="23"/>
  <c r="Y21" i="23"/>
  <c r="G21" i="22"/>
  <c r="S21" i="22"/>
  <c r="W21" i="22"/>
  <c r="F66" i="23"/>
  <c r="F66" i="22"/>
  <c r="F7" i="23"/>
  <c r="K13" i="22"/>
  <c r="V53" i="23"/>
  <c r="V71" i="23"/>
  <c r="R69" i="23"/>
  <c r="R42" i="23"/>
  <c r="T40" i="23"/>
  <c r="R37" i="23"/>
  <c r="T30" i="23"/>
  <c r="R28" i="23"/>
  <c r="V25" i="23"/>
  <c r="V22" i="23"/>
  <c r="S50" i="23"/>
  <c r="T32" i="23"/>
  <c r="S49" i="23"/>
  <c r="U52" i="23"/>
  <c r="U66" i="23"/>
  <c r="S64" i="23"/>
  <c r="T49" i="23"/>
  <c r="V38" i="23"/>
  <c r="T23" i="23"/>
  <c r="T18" i="23"/>
  <c r="U11" i="23"/>
  <c r="T5" i="23"/>
  <c r="T24" i="23"/>
  <c r="R16" i="23"/>
  <c r="V69" i="23"/>
  <c r="T15" i="23"/>
  <c r="R12" i="23"/>
  <c r="T10" i="23"/>
  <c r="U47" i="23"/>
  <c r="T42" i="23"/>
  <c r="R29" i="23"/>
  <c r="R25" i="23"/>
  <c r="R18" i="23"/>
  <c r="V12" i="23"/>
  <c r="S4" i="23"/>
  <c r="U15" i="23"/>
  <c r="S14" i="23"/>
  <c r="K19" i="22"/>
  <c r="K60" i="36"/>
  <c r="AC60" i="36"/>
  <c r="AA29" i="23"/>
  <c r="K91" i="33"/>
  <c r="W91" i="33"/>
  <c r="K7" i="22"/>
  <c r="Q25" i="30"/>
  <c r="K36" i="36"/>
  <c r="K37" i="36"/>
  <c r="K19" i="31"/>
  <c r="AC19" i="31"/>
  <c r="F64" i="31"/>
  <c r="R64" i="31"/>
  <c r="K83" i="31"/>
  <c r="AC83" i="31"/>
  <c r="K105" i="31"/>
  <c r="AC105" i="31"/>
  <c r="U53" i="23"/>
  <c r="N45" i="30"/>
  <c r="K56" i="22"/>
  <c r="K94" i="31"/>
  <c r="AC94" i="31"/>
  <c r="R44" i="33"/>
  <c r="S106" i="33"/>
  <c r="T70" i="33"/>
  <c r="K62" i="22"/>
  <c r="K72" i="31"/>
  <c r="AC72" i="31"/>
  <c r="U32" i="23"/>
  <c r="I18" i="33"/>
  <c r="E7" i="30"/>
  <c r="I96" i="36"/>
  <c r="AA96" i="36"/>
  <c r="V13" i="33"/>
  <c r="K43" i="33"/>
  <c r="AC43" i="33"/>
  <c r="G20" i="31"/>
  <c r="S20" i="31"/>
  <c r="Q37" i="30"/>
  <c r="W61" i="31"/>
  <c r="K90" i="33"/>
  <c r="AC90" i="33"/>
  <c r="K53" i="23"/>
  <c r="AC53" i="23"/>
  <c r="S35" i="33"/>
  <c r="K55" i="22"/>
  <c r="K67" i="22"/>
  <c r="W69" i="22"/>
  <c r="D47" i="30"/>
  <c r="K34" i="31"/>
  <c r="AC34" i="31"/>
  <c r="W67" i="31"/>
  <c r="I80" i="31"/>
  <c r="E12" i="29"/>
  <c r="W29" i="22"/>
  <c r="W52" i="31"/>
  <c r="V66" i="33"/>
  <c r="U13" i="33"/>
  <c r="G102" i="33"/>
  <c r="C40" i="30"/>
  <c r="T28" i="33"/>
  <c r="I102" i="33"/>
  <c r="E40" i="30"/>
  <c r="I32" i="36"/>
  <c r="AA32" i="36"/>
  <c r="K88" i="31"/>
  <c r="AC88" i="31"/>
  <c r="W51" i="31"/>
  <c r="K56" i="23"/>
  <c r="AC56" i="23"/>
  <c r="U28" i="33"/>
  <c r="G32" i="36"/>
  <c r="Y32" i="36"/>
  <c r="K92" i="36"/>
  <c r="AC92" i="36"/>
  <c r="K77" i="33"/>
  <c r="K78" i="33"/>
  <c r="K24" i="31"/>
  <c r="AC24" i="31"/>
  <c r="S70" i="33"/>
  <c r="I12" i="36"/>
  <c r="U12" i="36"/>
  <c r="T35" i="33"/>
  <c r="K54" i="36"/>
  <c r="W54" i="36"/>
  <c r="K112" i="33"/>
  <c r="W112" i="33"/>
  <c r="B47" i="30"/>
  <c r="G43" i="31"/>
  <c r="Y43" i="31"/>
  <c r="S28" i="33"/>
  <c r="V18" i="33"/>
  <c r="V44" i="33"/>
  <c r="I109" i="31"/>
  <c r="AA109" i="31"/>
  <c r="H96" i="36"/>
  <c r="Z96" i="36"/>
  <c r="W68" i="31"/>
  <c r="K88" i="33"/>
  <c r="AC88" i="33"/>
  <c r="G96" i="36"/>
  <c r="Y96" i="36"/>
  <c r="G64" i="31"/>
  <c r="S64" i="31"/>
  <c r="I20" i="31"/>
  <c r="AA20" i="31"/>
  <c r="W100" i="33"/>
  <c r="AC100" i="33"/>
  <c r="W29" i="36"/>
  <c r="AC29" i="36"/>
  <c r="Z64" i="31"/>
  <c r="D6" i="29"/>
  <c r="T64" i="31"/>
  <c r="AC83" i="33"/>
  <c r="U30" i="31"/>
  <c r="E14" i="29"/>
  <c r="AA30" i="31"/>
  <c r="W72" i="33"/>
  <c r="G32" i="30"/>
  <c r="Y32" i="30"/>
  <c r="AC72" i="33"/>
  <c r="W11" i="36"/>
  <c r="AC11" i="36"/>
  <c r="G46" i="30"/>
  <c r="S79" i="36"/>
  <c r="Y79" i="36"/>
  <c r="W67" i="36"/>
  <c r="AC67" i="36"/>
  <c r="AC14" i="31"/>
  <c r="AC68" i="36"/>
  <c r="W68" i="36"/>
  <c r="J72" i="23"/>
  <c r="K71" i="23"/>
  <c r="AC71" i="23"/>
  <c r="K27" i="23"/>
  <c r="AC27" i="23"/>
  <c r="K55" i="23"/>
  <c r="W55" i="23"/>
  <c r="X12" i="36"/>
  <c r="R12" i="36"/>
  <c r="Z57" i="36"/>
  <c r="T57" i="36"/>
  <c r="W20" i="36"/>
  <c r="AC20" i="36"/>
  <c r="AA9" i="33"/>
  <c r="E5" i="30"/>
  <c r="AC66" i="36"/>
  <c r="W66" i="36"/>
  <c r="W42" i="33"/>
  <c r="AC42" i="33"/>
  <c r="K44" i="33"/>
  <c r="AB80" i="31"/>
  <c r="V80" i="31"/>
  <c r="F12" i="29"/>
  <c r="AC23" i="31"/>
  <c r="N16" i="29"/>
  <c r="T16" i="29"/>
  <c r="X70" i="33"/>
  <c r="B31" i="30"/>
  <c r="N31" i="30"/>
  <c r="Y28" i="33"/>
  <c r="C13" i="30"/>
  <c r="O13" i="30"/>
  <c r="W105" i="33"/>
  <c r="AC105" i="33"/>
  <c r="C41" i="30"/>
  <c r="O41" i="30"/>
  <c r="Y106" i="33"/>
  <c r="W99" i="33"/>
  <c r="AC99" i="33"/>
  <c r="P20" i="29"/>
  <c r="V20" i="29"/>
  <c r="V69" i="31"/>
  <c r="F15" i="29"/>
  <c r="AB69" i="31"/>
  <c r="W46" i="23"/>
  <c r="Z37" i="36"/>
  <c r="T37" i="36"/>
  <c r="U57" i="33"/>
  <c r="AA57" i="33"/>
  <c r="Y86" i="31"/>
  <c r="S86" i="31"/>
  <c r="T88" i="33"/>
  <c r="Z88" i="33"/>
  <c r="Y49" i="36"/>
  <c r="S49" i="36"/>
  <c r="G80" i="31"/>
  <c r="Y72" i="31"/>
  <c r="S72" i="31"/>
  <c r="G30" i="31"/>
  <c r="Y23" i="31"/>
  <c r="S23" i="31"/>
  <c r="AB58" i="31"/>
  <c r="V58" i="31"/>
  <c r="W58" i="31"/>
  <c r="U73" i="33"/>
  <c r="E35" i="30"/>
  <c r="AA73" i="33"/>
  <c r="S7" i="36"/>
  <c r="Y7" i="36"/>
  <c r="K70" i="23"/>
  <c r="AC70" i="23"/>
  <c r="X11" i="33"/>
  <c r="K11" i="33"/>
  <c r="F13" i="33"/>
  <c r="R11" i="33"/>
  <c r="R13" i="33"/>
  <c r="X17" i="29"/>
  <c r="R17" i="29"/>
  <c r="N17" i="29"/>
  <c r="T17" i="29"/>
  <c r="R78" i="33"/>
  <c r="X11" i="31"/>
  <c r="B5" i="29"/>
  <c r="R11" i="31"/>
  <c r="W10" i="36"/>
  <c r="AC10" i="36"/>
  <c r="W97" i="33"/>
  <c r="AC97" i="33"/>
  <c r="W61" i="36"/>
  <c r="AC61" i="36"/>
  <c r="U79" i="36"/>
  <c r="AA79" i="36"/>
  <c r="T106" i="33"/>
  <c r="W86" i="31"/>
  <c r="I72" i="23"/>
  <c r="T78" i="33"/>
  <c r="Z43" i="31"/>
  <c r="T43" i="31"/>
  <c r="D19" i="29"/>
  <c r="X50" i="33"/>
  <c r="B24" i="30"/>
  <c r="N24" i="30"/>
  <c r="W19" i="36"/>
  <c r="AC19" i="36"/>
  <c r="W59" i="31"/>
  <c r="Z20" i="31"/>
  <c r="T20" i="31"/>
  <c r="D9" i="29"/>
  <c r="U107" i="31"/>
  <c r="AA107" i="31"/>
  <c r="AA74" i="31"/>
  <c r="U74" i="31"/>
  <c r="W74" i="31"/>
  <c r="AA48" i="33"/>
  <c r="U48" i="33"/>
  <c r="U44" i="36"/>
  <c r="AA44" i="36"/>
  <c r="K95" i="36"/>
  <c r="AC95" i="36"/>
  <c r="S95" i="36"/>
  <c r="Y95" i="36"/>
  <c r="E17" i="29"/>
  <c r="AA94" i="31"/>
  <c r="U94" i="31"/>
  <c r="AA88" i="33"/>
  <c r="U88" i="33"/>
  <c r="V72" i="36"/>
  <c r="AB72" i="36"/>
  <c r="K9" i="23"/>
  <c r="K49" i="23"/>
  <c r="K37" i="23"/>
  <c r="K78" i="36"/>
  <c r="K79" i="36"/>
  <c r="W48" i="36"/>
  <c r="AC48" i="36"/>
  <c r="V4" i="29"/>
  <c r="P4" i="29"/>
  <c r="K15" i="31"/>
  <c r="AC15" i="31"/>
  <c r="V50" i="36"/>
  <c r="AB50" i="36"/>
  <c r="X59" i="33"/>
  <c r="B28" i="30"/>
  <c r="D15" i="30"/>
  <c r="P15" i="30"/>
  <c r="Z35" i="33"/>
  <c r="B7" i="30"/>
  <c r="T7" i="30"/>
  <c r="X18" i="33"/>
  <c r="Z91" i="31"/>
  <c r="T91" i="31"/>
  <c r="D11" i="29"/>
  <c r="W79" i="31"/>
  <c r="W8" i="36"/>
  <c r="AC8" i="36"/>
  <c r="Y9" i="33"/>
  <c r="C5" i="30"/>
  <c r="O5" i="30"/>
  <c r="T4" i="29"/>
  <c r="N4" i="29"/>
  <c r="W80" i="33"/>
  <c r="G37" i="30"/>
  <c r="Y37" i="30"/>
  <c r="AC80" i="33"/>
  <c r="K49" i="36"/>
  <c r="U70" i="33"/>
  <c r="W5" i="36"/>
  <c r="AC5" i="36"/>
  <c r="I50" i="33"/>
  <c r="X91" i="31"/>
  <c r="R91" i="31"/>
  <c r="B11" i="29"/>
  <c r="Z30" i="31"/>
  <c r="T30" i="31"/>
  <c r="D14" i="29"/>
  <c r="W48" i="23"/>
  <c r="AC48" i="23"/>
  <c r="S19" i="31"/>
  <c r="Y19" i="31"/>
  <c r="Y4" i="31"/>
  <c r="C16" i="29"/>
  <c r="S4" i="31"/>
  <c r="W4" i="31"/>
  <c r="E7" i="29"/>
  <c r="G7" i="29"/>
  <c r="Y7" i="29"/>
  <c r="AA46" i="31"/>
  <c r="U46" i="31"/>
  <c r="W46" i="31"/>
  <c r="AA16" i="33"/>
  <c r="U16" i="33"/>
  <c r="U18" i="33"/>
  <c r="Y93" i="36"/>
  <c r="S93" i="36"/>
  <c r="I91" i="31"/>
  <c r="U83" i="31"/>
  <c r="AA83" i="31"/>
  <c r="U86" i="33"/>
  <c r="W86" i="33"/>
  <c r="AA86" i="33"/>
  <c r="S9" i="36"/>
  <c r="Y9" i="36"/>
  <c r="Y27" i="31"/>
  <c r="S27" i="31"/>
  <c r="W27" i="31"/>
  <c r="K18" i="23"/>
  <c r="K67" i="23"/>
  <c r="AC67" i="23"/>
  <c r="K45" i="23"/>
  <c r="W34" i="23"/>
  <c r="AC34" i="23"/>
  <c r="Q4" i="29"/>
  <c r="W4" i="29"/>
  <c r="N7" i="29"/>
  <c r="T7" i="29"/>
  <c r="W69" i="33"/>
  <c r="AC69" i="33"/>
  <c r="K66" i="33"/>
  <c r="W64" i="33"/>
  <c r="AC64" i="33"/>
  <c r="T66" i="33"/>
  <c r="W30" i="36"/>
  <c r="AC30" i="36"/>
  <c r="W16" i="36"/>
  <c r="AC16" i="36"/>
  <c r="Y24" i="36"/>
  <c r="S24" i="36"/>
  <c r="AB37" i="31"/>
  <c r="V37" i="31"/>
  <c r="F18" i="29"/>
  <c r="T12" i="36"/>
  <c r="Z12" i="36"/>
  <c r="W64" i="36"/>
  <c r="AC64" i="36"/>
  <c r="W22" i="36"/>
  <c r="AC22" i="36"/>
  <c r="Z13" i="33"/>
  <c r="D6" i="30"/>
  <c r="P6" i="30"/>
  <c r="V28" i="33"/>
  <c r="R18" i="33"/>
  <c r="Z37" i="31"/>
  <c r="D18" i="29"/>
  <c r="T37" i="31"/>
  <c r="Y76" i="33"/>
  <c r="S76" i="33"/>
  <c r="S78" i="33"/>
  <c r="G78" i="33"/>
  <c r="AA21" i="36"/>
  <c r="U21" i="36"/>
  <c r="S73" i="31"/>
  <c r="Y73" i="31"/>
  <c r="U42" i="33"/>
  <c r="U44" i="33"/>
  <c r="AA42" i="33"/>
  <c r="I44" i="33"/>
  <c r="V92" i="36"/>
  <c r="AB92" i="36"/>
  <c r="V105" i="31"/>
  <c r="W105" i="31"/>
  <c r="AB105" i="31"/>
  <c r="U91" i="33"/>
  <c r="AA91" i="33"/>
  <c r="U15" i="36"/>
  <c r="I24" i="36"/>
  <c r="AA15" i="36"/>
  <c r="K15" i="36"/>
  <c r="K63" i="23"/>
  <c r="K7" i="23"/>
  <c r="X7" i="23"/>
  <c r="K36" i="23"/>
  <c r="Y36" i="23"/>
  <c r="W71" i="22"/>
  <c r="U40" i="23"/>
  <c r="U30" i="23"/>
  <c r="AA30" i="23"/>
  <c r="I58" i="23"/>
  <c r="AA58" i="23"/>
  <c r="J58" i="23"/>
  <c r="AB58" i="23"/>
  <c r="W104" i="33"/>
  <c r="K106" i="33"/>
  <c r="AC104" i="33"/>
  <c r="W55" i="36"/>
  <c r="AC55" i="36"/>
  <c r="F30" i="30"/>
  <c r="R30" i="30"/>
  <c r="AB66" i="33"/>
  <c r="Z24" i="36"/>
  <c r="T24" i="36"/>
  <c r="W61" i="33"/>
  <c r="G29" i="30"/>
  <c r="AC61" i="33"/>
  <c r="W9" i="36"/>
  <c r="AC9" i="36"/>
  <c r="X80" i="31"/>
  <c r="R80" i="31"/>
  <c r="B12" i="29"/>
  <c r="W23" i="31"/>
  <c r="AC69" i="36"/>
  <c r="W69" i="36"/>
  <c r="X35" i="33"/>
  <c r="B15" i="30"/>
  <c r="N15" i="30"/>
  <c r="K28" i="33"/>
  <c r="AC25" i="33"/>
  <c r="W25" i="33"/>
  <c r="K57" i="33"/>
  <c r="Z59" i="33"/>
  <c r="D28" i="30"/>
  <c r="P28" i="30"/>
  <c r="J64" i="31"/>
  <c r="K65" i="23"/>
  <c r="AC65" i="23"/>
  <c r="AA42" i="36"/>
  <c r="U42" i="36"/>
  <c r="S39" i="33"/>
  <c r="C20" i="30"/>
  <c r="Y39" i="33"/>
  <c r="Z91" i="36"/>
  <c r="T91" i="36"/>
  <c r="Y62" i="31"/>
  <c r="S62" i="31"/>
  <c r="W62" i="31"/>
  <c r="Y88" i="33"/>
  <c r="S88" i="33"/>
  <c r="Y84" i="33"/>
  <c r="S84" i="33"/>
  <c r="W84" i="33"/>
  <c r="Z73" i="31"/>
  <c r="T73" i="31"/>
  <c r="F4" i="30"/>
  <c r="V4" i="33"/>
  <c r="AB4" i="33"/>
  <c r="U53" i="36"/>
  <c r="I57" i="36"/>
  <c r="AA53" i="36"/>
  <c r="K14" i="23"/>
  <c r="X7" i="36"/>
  <c r="K7" i="36"/>
  <c r="K12" i="36"/>
  <c r="R7" i="36"/>
  <c r="U20" i="29"/>
  <c r="O20" i="29"/>
  <c r="W9" i="31"/>
  <c r="K73" i="31"/>
  <c r="AC73" i="31"/>
  <c r="X79" i="36"/>
  <c r="R79" i="36"/>
  <c r="F82" i="36"/>
  <c r="AB78" i="33"/>
  <c r="F36" i="30"/>
  <c r="F38" i="30"/>
  <c r="Y70" i="33"/>
  <c r="C31" i="30"/>
  <c r="U31" i="30"/>
  <c r="X50" i="36"/>
  <c r="R50" i="36"/>
  <c r="Y50" i="33"/>
  <c r="C24" i="30"/>
  <c r="O24" i="30"/>
  <c r="D41" i="30"/>
  <c r="P41" i="30"/>
  <c r="Z106" i="33"/>
  <c r="W60" i="36"/>
  <c r="R57" i="36"/>
  <c r="X57" i="36"/>
  <c r="AB70" i="33"/>
  <c r="F31" i="30"/>
  <c r="R31" i="30"/>
  <c r="S37" i="36"/>
  <c r="Y37" i="36"/>
  <c r="X69" i="31"/>
  <c r="R69" i="31"/>
  <c r="B15" i="29"/>
  <c r="V24" i="36"/>
  <c r="AB24" i="36"/>
  <c r="D36" i="30"/>
  <c r="P36" i="30"/>
  <c r="Z78" i="33"/>
  <c r="S94" i="31"/>
  <c r="Y94" i="31"/>
  <c r="C17" i="29"/>
  <c r="U49" i="33"/>
  <c r="AA49" i="33"/>
  <c r="AA63" i="31"/>
  <c r="U63" i="31"/>
  <c r="W63" i="31"/>
  <c r="AA22" i="33"/>
  <c r="E12" i="30"/>
  <c r="Q12" i="30"/>
  <c r="U22" i="33"/>
  <c r="AA95" i="36"/>
  <c r="U95" i="36"/>
  <c r="Y106" i="31"/>
  <c r="K106" i="31"/>
  <c r="AC106" i="31"/>
  <c r="S106" i="31"/>
  <c r="T57" i="31"/>
  <c r="Z57" i="31"/>
  <c r="AA112" i="33"/>
  <c r="E46" i="30"/>
  <c r="E47" i="30"/>
  <c r="U112" i="33"/>
  <c r="U91" i="36"/>
  <c r="AA91" i="36"/>
  <c r="J102" i="33"/>
  <c r="V83" i="33"/>
  <c r="W83" i="33"/>
  <c r="AB83" i="33"/>
  <c r="AC13" i="23"/>
  <c r="W13" i="23"/>
  <c r="G72" i="23"/>
  <c r="K10" i="23"/>
  <c r="W45" i="36"/>
  <c r="AC45" i="36"/>
  <c r="R32" i="36"/>
  <c r="X32" i="36"/>
  <c r="U66" i="33"/>
  <c r="W34" i="33"/>
  <c r="AC34" i="33"/>
  <c r="W35" i="31"/>
  <c r="F7" i="30"/>
  <c r="R7" i="30"/>
  <c r="AB18" i="33"/>
  <c r="W15" i="33"/>
  <c r="AC15" i="33"/>
  <c r="AC73" i="36"/>
  <c r="W73" i="36"/>
  <c r="W42" i="31"/>
  <c r="AC91" i="33"/>
  <c r="K73" i="33"/>
  <c r="R53" i="31"/>
  <c r="B10" i="29"/>
  <c r="X53" i="31"/>
  <c r="W10" i="31"/>
  <c r="W16" i="29"/>
  <c r="Q16" i="29"/>
  <c r="G19" i="30"/>
  <c r="AC38" i="33"/>
  <c r="W38" i="33"/>
  <c r="G14" i="30"/>
  <c r="AC30" i="33"/>
  <c r="W30" i="33"/>
  <c r="X28" i="33"/>
  <c r="B13" i="30"/>
  <c r="N13" i="30"/>
  <c r="S91" i="33"/>
  <c r="Y91" i="33"/>
  <c r="R58" i="33"/>
  <c r="R59" i="33"/>
  <c r="X58" i="33"/>
  <c r="K58" i="33"/>
  <c r="S89" i="31"/>
  <c r="W89" i="31"/>
  <c r="Y89" i="31"/>
  <c r="AA26" i="31"/>
  <c r="U26" i="31"/>
  <c r="W26" i="31"/>
  <c r="Y108" i="33"/>
  <c r="C42" i="30"/>
  <c r="S108" i="33"/>
  <c r="AA77" i="33"/>
  <c r="U77" i="33"/>
  <c r="U78" i="33"/>
  <c r="U10" i="36"/>
  <c r="AA10" i="36"/>
  <c r="AA40" i="31"/>
  <c r="U40" i="31"/>
  <c r="W40" i="31"/>
  <c r="I43" i="31"/>
  <c r="U90" i="33"/>
  <c r="AA90" i="33"/>
  <c r="U89" i="36"/>
  <c r="W89" i="36"/>
  <c r="AA89" i="36"/>
  <c r="V88" i="31"/>
  <c r="W88" i="31"/>
  <c r="AB88" i="31"/>
  <c r="S43" i="33"/>
  <c r="S44" i="33"/>
  <c r="Y43" i="33"/>
  <c r="K32" i="23"/>
  <c r="K42" i="23"/>
  <c r="R7" i="29"/>
  <c r="X7" i="29"/>
  <c r="T53" i="31"/>
  <c r="Z53" i="31"/>
  <c r="D10" i="29"/>
  <c r="W41" i="36"/>
  <c r="AC41" i="36"/>
  <c r="U69" i="31"/>
  <c r="E15" i="29"/>
  <c r="AA69" i="31"/>
  <c r="X102" i="33"/>
  <c r="B40" i="30"/>
  <c r="Y57" i="36"/>
  <c r="S57" i="36"/>
  <c r="K44" i="36"/>
  <c r="Z9" i="33"/>
  <c r="D5" i="30"/>
  <c r="P5" i="30"/>
  <c r="U4" i="29"/>
  <c r="O4" i="29"/>
  <c r="W47" i="36"/>
  <c r="AC47" i="36"/>
  <c r="T13" i="33"/>
  <c r="P13" i="29"/>
  <c r="V13" i="29"/>
  <c r="K72" i="36"/>
  <c r="V109" i="31"/>
  <c r="F8" i="29"/>
  <c r="AB109" i="31"/>
  <c r="K26" i="31"/>
  <c r="AC26" i="31"/>
  <c r="AB28" i="33"/>
  <c r="F13" i="30"/>
  <c r="R13" i="30"/>
  <c r="K93" i="36"/>
  <c r="AC93" i="36"/>
  <c r="K62" i="23"/>
  <c r="Y101" i="31"/>
  <c r="S101" i="31"/>
  <c r="S54" i="36"/>
  <c r="Y54" i="36"/>
  <c r="AA90" i="31"/>
  <c r="U90" i="31"/>
  <c r="W90" i="31"/>
  <c r="S108" i="31"/>
  <c r="Y108" i="31"/>
  <c r="Y89" i="33"/>
  <c r="S89" i="33"/>
  <c r="U30" i="36"/>
  <c r="AA30" i="36"/>
  <c r="V24" i="31"/>
  <c r="W24" i="31"/>
  <c r="AB24" i="31"/>
  <c r="V47" i="33"/>
  <c r="W47" i="33"/>
  <c r="J50" i="33"/>
  <c r="AB47" i="33"/>
  <c r="AA60" i="36"/>
  <c r="I74" i="36"/>
  <c r="U60" i="36"/>
  <c r="K40" i="23"/>
  <c r="K24" i="23"/>
  <c r="R87" i="33"/>
  <c r="R102" i="33"/>
  <c r="X87" i="33"/>
  <c r="K87" i="33"/>
  <c r="AC87" i="33"/>
  <c r="X66" i="23"/>
  <c r="K66" i="23"/>
  <c r="AC66" i="23"/>
  <c r="X31" i="23"/>
  <c r="K31" i="23"/>
  <c r="AA28" i="33"/>
  <c r="E13" i="30"/>
  <c r="W13" i="30"/>
  <c r="W76" i="33"/>
  <c r="AC76" i="33"/>
  <c r="K43" i="31"/>
  <c r="AC43" i="31"/>
  <c r="AC40" i="31"/>
  <c r="X44" i="33"/>
  <c r="B21" i="30"/>
  <c r="N21" i="30"/>
  <c r="AB30" i="31"/>
  <c r="F14" i="29"/>
  <c r="V30" i="31"/>
  <c r="X30" i="31"/>
  <c r="R30" i="31"/>
  <c r="B14" i="29"/>
  <c r="AC95" i="33"/>
  <c r="W95" i="33"/>
  <c r="AA78" i="33"/>
  <c r="E36" i="30"/>
  <c r="Q36" i="30"/>
  <c r="D30" i="30"/>
  <c r="P30" i="30"/>
  <c r="Z66" i="33"/>
  <c r="W12" i="33"/>
  <c r="AC12" i="33"/>
  <c r="S66" i="33"/>
  <c r="T59" i="33"/>
  <c r="W35" i="36"/>
  <c r="AC35" i="36"/>
  <c r="D21" i="30"/>
  <c r="D22" i="30"/>
  <c r="Z44" i="33"/>
  <c r="W28" i="36"/>
  <c r="AC28" i="36"/>
  <c r="W21" i="36"/>
  <c r="AC21" i="36"/>
  <c r="AB9" i="33"/>
  <c r="F5" i="30"/>
  <c r="X5" i="30"/>
  <c r="X9" i="33"/>
  <c r="B5" i="30"/>
  <c r="N5" i="30"/>
  <c r="AC56" i="31"/>
  <c r="Y100" i="33"/>
  <c r="S100" i="33"/>
  <c r="Y29" i="36"/>
  <c r="S29" i="36"/>
  <c r="S41" i="31"/>
  <c r="W41" i="31"/>
  <c r="Y41" i="31"/>
  <c r="S17" i="33"/>
  <c r="Y17" i="33"/>
  <c r="S91" i="36"/>
  <c r="Y91" i="36"/>
  <c r="S87" i="36"/>
  <c r="W87" i="36"/>
  <c r="Y87" i="36"/>
  <c r="T89" i="33"/>
  <c r="Z89" i="33"/>
  <c r="AB4" i="36"/>
  <c r="J12" i="36"/>
  <c r="V4" i="36"/>
  <c r="S60" i="31"/>
  <c r="Y60" i="31"/>
  <c r="AC20" i="23"/>
  <c r="W20" i="23"/>
  <c r="R60" i="31"/>
  <c r="K60" i="31"/>
  <c r="AC60" i="31"/>
  <c r="X60" i="31"/>
  <c r="W31" i="36"/>
  <c r="AC31" i="36"/>
  <c r="W25" i="31"/>
  <c r="W17" i="36"/>
  <c r="AC17" i="36"/>
  <c r="AB13" i="33"/>
  <c r="F6" i="30"/>
  <c r="R6" i="30"/>
  <c r="AB44" i="33"/>
  <c r="F21" i="30"/>
  <c r="R21" i="30"/>
  <c r="W21" i="33"/>
  <c r="G11" i="30"/>
  <c r="Y11" i="30"/>
  <c r="AC21" i="33"/>
  <c r="K91" i="36"/>
  <c r="AC91" i="36"/>
  <c r="K53" i="36"/>
  <c r="H82" i="36"/>
  <c r="T79" i="36"/>
  <c r="Z79" i="36"/>
  <c r="G91" i="31"/>
  <c r="W56" i="36"/>
  <c r="AC56" i="36"/>
  <c r="V37" i="36"/>
  <c r="AB37" i="36"/>
  <c r="K64" i="23"/>
  <c r="AC64" i="23"/>
  <c r="K11" i="23"/>
  <c r="Y112" i="33"/>
  <c r="C46" i="30"/>
  <c r="S112" i="33"/>
  <c r="AA35" i="36"/>
  <c r="I37" i="36"/>
  <c r="U35" i="36"/>
  <c r="AA98" i="33"/>
  <c r="U98" i="33"/>
  <c r="U17" i="36"/>
  <c r="AA17" i="36"/>
  <c r="U15" i="31"/>
  <c r="W15" i="31"/>
  <c r="AA15" i="31"/>
  <c r="Z87" i="33"/>
  <c r="T87" i="33"/>
  <c r="U78" i="36"/>
  <c r="AA78" i="36"/>
  <c r="V95" i="31"/>
  <c r="W95" i="31"/>
  <c r="F4" i="29"/>
  <c r="G4" i="29"/>
  <c r="Y4" i="29"/>
  <c r="AB95" i="31"/>
  <c r="AB86" i="36"/>
  <c r="V86" i="36"/>
  <c r="J96" i="36"/>
  <c r="AB96" i="36"/>
  <c r="K68" i="23"/>
  <c r="AC68" i="23"/>
  <c r="K41" i="23"/>
  <c r="K58" i="31"/>
  <c r="AC58" i="31"/>
  <c r="AA35" i="33"/>
  <c r="E15" i="30"/>
  <c r="W27" i="33"/>
  <c r="AC27" i="33"/>
  <c r="W55" i="33"/>
  <c r="AC55" i="33"/>
  <c r="Z28" i="33"/>
  <c r="D13" i="30"/>
  <c r="P13" i="30"/>
  <c r="K84" i="33"/>
  <c r="AC84" i="33"/>
  <c r="V7" i="29"/>
  <c r="P7" i="29"/>
  <c r="V53" i="31"/>
  <c r="F10" i="29"/>
  <c r="AB53" i="31"/>
  <c r="AC36" i="36"/>
  <c r="D7" i="30"/>
  <c r="P7" i="30"/>
  <c r="Z18" i="33"/>
  <c r="AB91" i="31"/>
  <c r="F11" i="29"/>
  <c r="V91" i="31"/>
  <c r="H72" i="23"/>
  <c r="Z72" i="23"/>
  <c r="K50" i="23"/>
  <c r="K35" i="23"/>
  <c r="S60" i="36"/>
  <c r="G74" i="36"/>
  <c r="Y60" i="36"/>
  <c r="R43" i="36"/>
  <c r="X43" i="36"/>
  <c r="K43" i="36"/>
  <c r="Y101" i="33"/>
  <c r="S101" i="33"/>
  <c r="AA38" i="33"/>
  <c r="E19" i="30"/>
  <c r="Q19" i="30"/>
  <c r="U38" i="33"/>
  <c r="S73" i="36"/>
  <c r="Y73" i="36"/>
  <c r="AA55" i="36"/>
  <c r="U55" i="36"/>
  <c r="Y83" i="31"/>
  <c r="S83" i="31"/>
  <c r="AA55" i="33"/>
  <c r="U55" i="33"/>
  <c r="U93" i="36"/>
  <c r="W93" i="36"/>
  <c r="AA93" i="36"/>
  <c r="S33" i="31"/>
  <c r="W33" i="31"/>
  <c r="Y33" i="31"/>
  <c r="G37" i="31"/>
  <c r="AB99" i="33"/>
  <c r="V99" i="33"/>
  <c r="S31" i="36"/>
  <c r="Y31" i="36"/>
  <c r="K25" i="23"/>
  <c r="W16" i="23"/>
  <c r="AC16" i="23"/>
  <c r="K5" i="23"/>
  <c r="T74" i="36"/>
  <c r="Z74" i="36"/>
  <c r="K46" i="31"/>
  <c r="AC46" i="31"/>
  <c r="G18" i="30"/>
  <c r="W37" i="33"/>
  <c r="AC37" i="33"/>
  <c r="K22" i="33"/>
  <c r="K89" i="33"/>
  <c r="AC89" i="33"/>
  <c r="T13" i="29"/>
  <c r="N13" i="29"/>
  <c r="R20" i="29"/>
  <c r="X20" i="29"/>
  <c r="T20" i="29"/>
  <c r="N20" i="29"/>
  <c r="G20" i="29"/>
  <c r="Y20" i="29"/>
  <c r="U11" i="31"/>
  <c r="E5" i="29"/>
  <c r="AA11" i="31"/>
  <c r="V59" i="33"/>
  <c r="Q20" i="29"/>
  <c r="W20" i="29"/>
  <c r="W65" i="36"/>
  <c r="AC65" i="36"/>
  <c r="K39" i="33"/>
  <c r="O7" i="29"/>
  <c r="U7" i="29"/>
  <c r="U53" i="31"/>
  <c r="AA53" i="31"/>
  <c r="E10" i="29"/>
  <c r="K42" i="36"/>
  <c r="Z50" i="36"/>
  <c r="T50" i="36"/>
  <c r="V35" i="33"/>
  <c r="H102" i="33"/>
  <c r="K23" i="23"/>
  <c r="Y58" i="33"/>
  <c r="S58" i="33"/>
  <c r="U78" i="31"/>
  <c r="W78" i="31"/>
  <c r="AA78" i="31"/>
  <c r="AA104" i="33"/>
  <c r="I106" i="33"/>
  <c r="U104" i="33"/>
  <c r="U106" i="33"/>
  <c r="S52" i="33"/>
  <c r="C25" i="30"/>
  <c r="Y52" i="33"/>
  <c r="Y92" i="36"/>
  <c r="S92" i="36"/>
  <c r="AB73" i="31"/>
  <c r="V73" i="31"/>
  <c r="AB85" i="33"/>
  <c r="V85" i="33"/>
  <c r="W85" i="33"/>
  <c r="V94" i="36"/>
  <c r="W94" i="36"/>
  <c r="AB94" i="36"/>
  <c r="AA34" i="31"/>
  <c r="U34" i="31"/>
  <c r="W34" i="31"/>
  <c r="R90" i="36"/>
  <c r="X90" i="36"/>
  <c r="K90" i="36"/>
  <c r="AC90" i="36"/>
  <c r="G58" i="23"/>
  <c r="Y58" i="23"/>
  <c r="K12" i="23"/>
  <c r="AC12" i="23"/>
  <c r="AC4" i="36"/>
  <c r="W4" i="36"/>
  <c r="V16" i="29"/>
  <c r="P16" i="29"/>
  <c r="X106" i="33"/>
  <c r="B41" i="30"/>
  <c r="N41" i="30"/>
  <c r="W98" i="33"/>
  <c r="AC98" i="33"/>
  <c r="W28" i="31"/>
  <c r="X78" i="33"/>
  <c r="B36" i="30"/>
  <c r="T36" i="30"/>
  <c r="AB43" i="31"/>
  <c r="F19" i="29"/>
  <c r="V43" i="31"/>
  <c r="B19" i="29"/>
  <c r="R43" i="31"/>
  <c r="X43" i="31"/>
  <c r="AA13" i="33"/>
  <c r="E6" i="30"/>
  <c r="P17" i="29"/>
  <c r="V17" i="29"/>
  <c r="W96" i="33"/>
  <c r="AC96" i="33"/>
  <c r="W68" i="33"/>
  <c r="AC68" i="33"/>
  <c r="K70" i="33"/>
  <c r="W65" i="33"/>
  <c r="AC65" i="33"/>
  <c r="R106" i="33"/>
  <c r="Y66" i="33"/>
  <c r="C30" i="30"/>
  <c r="U30" i="30"/>
  <c r="X37" i="36"/>
  <c r="R37" i="36"/>
  <c r="W76" i="31"/>
  <c r="AC7" i="33"/>
  <c r="W7" i="33"/>
  <c r="W9" i="33"/>
  <c r="K9" i="33"/>
  <c r="K39" i="23"/>
  <c r="AA100" i="31"/>
  <c r="U100" i="31"/>
  <c r="W100" i="31"/>
  <c r="S69" i="36"/>
  <c r="Y69" i="36"/>
  <c r="H80" i="31"/>
  <c r="Z72" i="31"/>
  <c r="T72" i="31"/>
  <c r="Y72" i="33"/>
  <c r="C32" i="30"/>
  <c r="S72" i="33"/>
  <c r="Y11" i="36"/>
  <c r="S11" i="36"/>
  <c r="AC15" i="23"/>
  <c r="W15" i="23"/>
  <c r="T92" i="36"/>
  <c r="Z92" i="36"/>
  <c r="AA16" i="31"/>
  <c r="U16" i="31"/>
  <c r="W16" i="31"/>
  <c r="S11" i="33"/>
  <c r="S13" i="33"/>
  <c r="G13" i="33"/>
  <c r="Y11" i="33"/>
  <c r="K21" i="23"/>
  <c r="AC33" i="23"/>
  <c r="W33" i="23"/>
  <c r="G4" i="30"/>
  <c r="Y4" i="30"/>
  <c r="AC4" i="33"/>
  <c r="W4" i="33"/>
  <c r="F41" i="30"/>
  <c r="R41" i="30"/>
  <c r="AB106" i="33"/>
  <c r="F5" i="29"/>
  <c r="V11" i="31"/>
  <c r="AB11" i="31"/>
  <c r="AC9" i="31"/>
  <c r="K11" i="31"/>
  <c r="AC11" i="31"/>
  <c r="R102" i="31"/>
  <c r="X102" i="31"/>
  <c r="B3" i="29"/>
  <c r="W77" i="36"/>
  <c r="AC77" i="36"/>
  <c r="W40" i="36"/>
  <c r="AC40" i="36"/>
  <c r="W23" i="36"/>
  <c r="AC23" i="36"/>
  <c r="K87" i="36"/>
  <c r="AC87" i="36"/>
  <c r="R74" i="36"/>
  <c r="X74" i="36"/>
  <c r="Z11" i="31"/>
  <c r="T11" i="31"/>
  <c r="D5" i="29"/>
  <c r="T44" i="33"/>
  <c r="K86" i="31"/>
  <c r="AC86" i="31"/>
  <c r="Z32" i="36"/>
  <c r="T32" i="36"/>
  <c r="R24" i="36"/>
  <c r="X24" i="36"/>
  <c r="E18" i="29"/>
  <c r="U37" i="31"/>
  <c r="AA37" i="31"/>
  <c r="Y11" i="31"/>
  <c r="C5" i="29"/>
  <c r="S11" i="31"/>
  <c r="K62" i="31"/>
  <c r="AC62" i="31"/>
  <c r="K54" i="23"/>
  <c r="W43" i="23"/>
  <c r="K51" i="23"/>
  <c r="Y78" i="36"/>
  <c r="S78" i="36"/>
  <c r="AC17" i="23"/>
  <c r="W17" i="23"/>
  <c r="U67" i="36"/>
  <c r="AA67" i="36"/>
  <c r="U106" i="31"/>
  <c r="AA106" i="31"/>
  <c r="E29" i="30"/>
  <c r="W29" i="30"/>
  <c r="U61" i="33"/>
  <c r="AA61" i="33"/>
  <c r="S48" i="33"/>
  <c r="Y48" i="33"/>
  <c r="K48" i="33"/>
  <c r="AC48" i="33"/>
  <c r="T90" i="36"/>
  <c r="Z90" i="36"/>
  <c r="AA72" i="31"/>
  <c r="U72" i="31"/>
  <c r="AB105" i="33"/>
  <c r="V105" i="33"/>
  <c r="V106" i="33"/>
  <c r="V14" i="31"/>
  <c r="W14" i="31"/>
  <c r="AB14" i="31"/>
  <c r="J20" i="31"/>
  <c r="AC8" i="23"/>
  <c r="W8" i="23"/>
  <c r="K30" i="23"/>
  <c r="K4" i="23"/>
  <c r="V78" i="33"/>
  <c r="D31" i="30"/>
  <c r="P31" i="30"/>
  <c r="Z70" i="33"/>
  <c r="V102" i="31"/>
  <c r="AB102" i="31"/>
  <c r="F3" i="29"/>
  <c r="G50" i="36"/>
  <c r="Y44" i="33"/>
  <c r="C21" i="30"/>
  <c r="O21" i="30"/>
  <c r="W27" i="36"/>
  <c r="K32" i="36"/>
  <c r="AC27" i="36"/>
  <c r="U35" i="33"/>
  <c r="W16" i="33"/>
  <c r="AC16" i="33"/>
  <c r="K86" i="36"/>
  <c r="X20" i="31"/>
  <c r="B9" i="29"/>
  <c r="R20" i="31"/>
  <c r="W70" i="36"/>
  <c r="AC70" i="36"/>
  <c r="W92" i="33"/>
  <c r="AC92" i="33"/>
  <c r="V70" i="33"/>
  <c r="AA66" i="33"/>
  <c r="E30" i="30"/>
  <c r="Q30" i="30"/>
  <c r="J74" i="36"/>
  <c r="V57" i="36"/>
  <c r="AB57" i="36"/>
  <c r="Z102" i="31"/>
  <c r="T102" i="31"/>
  <c r="D3" i="29"/>
  <c r="W75" i="31"/>
  <c r="G12" i="36"/>
  <c r="K95" i="31"/>
  <c r="AC95" i="31"/>
  <c r="AA70" i="33"/>
  <c r="E31" i="30"/>
  <c r="Q31" i="30"/>
  <c r="R109" i="31"/>
  <c r="B8" i="29"/>
  <c r="X109" i="31"/>
  <c r="W26" i="33"/>
  <c r="AC26" i="33"/>
  <c r="T18" i="33"/>
  <c r="AB77" i="36"/>
  <c r="J79" i="36"/>
  <c r="V77" i="36"/>
  <c r="R101" i="31"/>
  <c r="X101" i="31"/>
  <c r="K101" i="31"/>
  <c r="AC101" i="31"/>
  <c r="Y70" i="36"/>
  <c r="S70" i="36"/>
  <c r="AA28" i="36"/>
  <c r="U28" i="36"/>
  <c r="AA85" i="31"/>
  <c r="U85" i="31"/>
  <c r="W85" i="31"/>
  <c r="Y90" i="33"/>
  <c r="S90" i="33"/>
  <c r="AA40" i="36"/>
  <c r="I50" i="36"/>
  <c r="U40" i="36"/>
  <c r="AA56" i="31"/>
  <c r="I64" i="31"/>
  <c r="U56" i="31"/>
  <c r="W56" i="31"/>
  <c r="Y15" i="33"/>
  <c r="G18" i="33"/>
  <c r="S15" i="33"/>
  <c r="V68" i="36"/>
  <c r="AB68" i="36"/>
  <c r="K28" i="23"/>
  <c r="K69" i="23"/>
  <c r="AC69" i="23"/>
  <c r="W71" i="36"/>
  <c r="AC71" i="36"/>
  <c r="B30" i="30"/>
  <c r="N30" i="30"/>
  <c r="X66" i="33"/>
  <c r="AB32" i="36"/>
  <c r="V32" i="36"/>
  <c r="W77" i="31"/>
  <c r="K101" i="33"/>
  <c r="W47" i="31"/>
  <c r="AB59" i="33"/>
  <c r="F28" i="30"/>
  <c r="R28" i="30"/>
  <c r="T69" i="31"/>
  <c r="Z69" i="31"/>
  <c r="D15" i="29"/>
  <c r="W13" i="29"/>
  <c r="Q13" i="29"/>
  <c r="W18" i="31"/>
  <c r="W46" i="36"/>
  <c r="AC46" i="36"/>
  <c r="G109" i="31"/>
  <c r="W18" i="36"/>
  <c r="AC18" i="36"/>
  <c r="AB35" i="33"/>
  <c r="F15" i="30"/>
  <c r="R15" i="30"/>
  <c r="K17" i="33"/>
  <c r="K52" i="23"/>
  <c r="K47" i="23"/>
  <c r="Y43" i="36"/>
  <c r="S43" i="36"/>
  <c r="S17" i="31"/>
  <c r="W17" i="31"/>
  <c r="Y17" i="31"/>
  <c r="AA30" i="33"/>
  <c r="E14" i="30"/>
  <c r="Q14" i="30"/>
  <c r="U30" i="33"/>
  <c r="U71" i="36"/>
  <c r="AA71" i="36"/>
  <c r="Y36" i="36"/>
  <c r="S36" i="36"/>
  <c r="U87" i="31"/>
  <c r="W87" i="31"/>
  <c r="AA87" i="31"/>
  <c r="AB89" i="33"/>
  <c r="V89" i="33"/>
  <c r="AB88" i="36"/>
  <c r="V88" i="36"/>
  <c r="W88" i="36"/>
  <c r="AA19" i="31"/>
  <c r="U19" i="31"/>
  <c r="U20" i="33"/>
  <c r="E10" i="30"/>
  <c r="AA20" i="33"/>
  <c r="K22" i="23"/>
  <c r="K38" i="23"/>
  <c r="K57" i="23"/>
  <c r="R57" i="31"/>
  <c r="K57" i="31"/>
  <c r="AC57" i="31"/>
  <c r="X57" i="31"/>
  <c r="G16" i="29"/>
  <c r="Y16" i="29"/>
  <c r="X16" i="29"/>
  <c r="R16" i="29"/>
  <c r="W108" i="33"/>
  <c r="G42" i="30"/>
  <c r="Y42" i="30"/>
  <c r="AC108" i="33"/>
  <c r="V5" i="31"/>
  <c r="F13" i="29"/>
  <c r="AB5" i="31"/>
  <c r="F45" i="30"/>
  <c r="V111" i="33"/>
  <c r="AB111" i="33"/>
  <c r="U56" i="33"/>
  <c r="AA56" i="33"/>
  <c r="I59" i="33"/>
  <c r="AA99" i="31"/>
  <c r="I102" i="31"/>
  <c r="U99" i="31"/>
  <c r="K107" i="31"/>
  <c r="AC107" i="31"/>
  <c r="Z107" i="31"/>
  <c r="T107" i="31"/>
  <c r="W107" i="31"/>
  <c r="Z26" i="23"/>
  <c r="K26" i="23"/>
  <c r="H58" i="23"/>
  <c r="Z58" i="23"/>
  <c r="Z49" i="33"/>
  <c r="H50" i="33"/>
  <c r="T49" i="33"/>
  <c r="T50" i="33"/>
  <c r="K49" i="33"/>
  <c r="Z52" i="33"/>
  <c r="D25" i="30"/>
  <c r="T52" i="33"/>
  <c r="K52" i="33"/>
  <c r="H109" i="31"/>
  <c r="Z108" i="31"/>
  <c r="K108" i="31"/>
  <c r="T108" i="31"/>
  <c r="W27" i="23"/>
  <c r="W27" i="22"/>
  <c r="Y99" i="31"/>
  <c r="G102" i="31"/>
  <c r="K99" i="31"/>
  <c r="S99" i="31"/>
  <c r="Y29" i="23"/>
  <c r="K29" i="23"/>
  <c r="Y56" i="33"/>
  <c r="K56" i="33"/>
  <c r="S56" i="33"/>
  <c r="G59" i="33"/>
  <c r="W19" i="23"/>
  <c r="AC19" i="23"/>
  <c r="AC33" i="33"/>
  <c r="K35" i="33"/>
  <c r="W33" i="33"/>
  <c r="C15" i="30"/>
  <c r="O15" i="30"/>
  <c r="Y35" i="33"/>
  <c r="S69" i="31"/>
  <c r="C15" i="29"/>
  <c r="Y69" i="31"/>
  <c r="K69" i="31"/>
  <c r="AC69" i="31"/>
  <c r="AC67" i="31"/>
  <c r="G10" i="30"/>
  <c r="AC20" i="33"/>
  <c r="W20" i="33"/>
  <c r="X37" i="31"/>
  <c r="R37" i="31"/>
  <c r="B18" i="29"/>
  <c r="C45" i="30"/>
  <c r="K111" i="33"/>
  <c r="Y111" i="33"/>
  <c r="S111" i="33"/>
  <c r="Y5" i="31"/>
  <c r="C13" i="29"/>
  <c r="K5" i="31"/>
  <c r="AC5" i="31"/>
  <c r="S5" i="31"/>
  <c r="K53" i="31"/>
  <c r="AC51" i="31"/>
  <c r="S53" i="31"/>
  <c r="C10" i="29"/>
  <c r="Y53" i="31"/>
  <c r="K69" i="22"/>
  <c r="U67" i="23"/>
  <c r="S71" i="23"/>
  <c r="K30" i="22"/>
  <c r="S57" i="23"/>
  <c r="N32" i="30"/>
  <c r="O4" i="30"/>
  <c r="R29" i="30"/>
  <c r="P14" i="30"/>
  <c r="P4" i="30"/>
  <c r="N20" i="30"/>
  <c r="T20" i="30"/>
  <c r="U10" i="30"/>
  <c r="O10" i="30"/>
  <c r="P11" i="30"/>
  <c r="T11" i="30"/>
  <c r="N11" i="30"/>
  <c r="N4" i="30"/>
  <c r="T4" i="30"/>
  <c r="P18" i="30"/>
  <c r="O37" i="30"/>
  <c r="U37" i="30"/>
  <c r="X35" i="30"/>
  <c r="R35" i="30"/>
  <c r="R37" i="30"/>
  <c r="X37" i="30"/>
  <c r="R46" i="30"/>
  <c r="R12" i="30"/>
  <c r="T35" i="30"/>
  <c r="N35" i="30"/>
  <c r="N14" i="30"/>
  <c r="R14" i="30"/>
  <c r="Q18" i="30"/>
  <c r="W18" i="30"/>
  <c r="R18" i="30"/>
  <c r="P10" i="30"/>
  <c r="N37" i="30"/>
  <c r="T29" i="30"/>
  <c r="N29" i="30"/>
  <c r="R25" i="30"/>
  <c r="O19" i="30"/>
  <c r="U19" i="30"/>
  <c r="P42" i="30"/>
  <c r="P35" i="30"/>
  <c r="P32" i="30"/>
  <c r="R32" i="30"/>
  <c r="P37" i="30"/>
  <c r="O35" i="30"/>
  <c r="U35" i="30"/>
  <c r="T42" i="30"/>
  <c r="N42" i="30"/>
  <c r="P12" i="30"/>
  <c r="N10" i="30"/>
  <c r="O18" i="30"/>
  <c r="U18" i="30"/>
  <c r="T46" i="30"/>
  <c r="N46" i="30"/>
  <c r="N12" i="30"/>
  <c r="R19" i="30"/>
  <c r="X42" i="30"/>
  <c r="R42" i="30"/>
  <c r="R20" i="30"/>
  <c r="O14" i="30"/>
  <c r="U14" i="30"/>
  <c r="U12" i="30"/>
  <c r="O12" i="30"/>
  <c r="N19" i="30"/>
  <c r="T19" i="30"/>
  <c r="N25" i="30"/>
  <c r="R10" i="30"/>
  <c r="U29" i="30"/>
  <c r="O29" i="30"/>
  <c r="P20" i="30"/>
  <c r="N18" i="30"/>
  <c r="T18" i="30"/>
  <c r="P29" i="30"/>
  <c r="P19" i="30"/>
  <c r="R11" i="30"/>
  <c r="P46" i="30"/>
  <c r="O11" i="30"/>
  <c r="U11" i="30"/>
  <c r="K40" i="22"/>
  <c r="K70" i="22"/>
  <c r="K71" i="22"/>
  <c r="S7" i="23"/>
  <c r="W57" i="22"/>
  <c r="U57" i="23"/>
  <c r="U65" i="23"/>
  <c r="W65" i="23"/>
  <c r="K22" i="22"/>
  <c r="V72" i="22"/>
  <c r="U67" i="22"/>
  <c r="W67" i="22"/>
  <c r="U38" i="23"/>
  <c r="J72" i="22"/>
  <c r="K64" i="22"/>
  <c r="K52" i="22"/>
  <c r="W68" i="22"/>
  <c r="I72" i="22"/>
  <c r="K12" i="22"/>
  <c r="W19" i="22"/>
  <c r="K18" i="22"/>
  <c r="K68" i="22"/>
  <c r="K49" i="22"/>
  <c r="K65" i="22"/>
  <c r="G72" i="22"/>
  <c r="T72" i="22"/>
  <c r="H72" i="22"/>
  <c r="K53" i="22"/>
  <c r="U45" i="23"/>
  <c r="S51" i="23"/>
  <c r="S72" i="22"/>
  <c r="K25" i="22"/>
  <c r="K39" i="22"/>
  <c r="K50" i="22"/>
  <c r="S29" i="23"/>
  <c r="K14" i="22"/>
  <c r="K63" i="22"/>
  <c r="S63" i="23"/>
  <c r="W63" i="23"/>
  <c r="K24" i="22"/>
  <c r="K27" i="22"/>
  <c r="K11" i="22"/>
  <c r="K9" i="22"/>
  <c r="S55" i="23"/>
  <c r="S47" i="23"/>
  <c r="U69" i="23"/>
  <c r="S11" i="23"/>
  <c r="S37" i="23"/>
  <c r="V62" i="23"/>
  <c r="W62" i="23"/>
  <c r="K57" i="22"/>
  <c r="K28" i="22"/>
  <c r="U24" i="23"/>
  <c r="W26" i="22"/>
  <c r="V64" i="23"/>
  <c r="W64" i="23"/>
  <c r="K26" i="22"/>
  <c r="H58" i="22"/>
  <c r="W23" i="22"/>
  <c r="K37" i="22"/>
  <c r="V70" i="23"/>
  <c r="W70" i="23"/>
  <c r="K23" i="22"/>
  <c r="W11" i="22"/>
  <c r="K10" i="22"/>
  <c r="V54" i="23"/>
  <c r="U18" i="23"/>
  <c r="U42" i="23"/>
  <c r="S69" i="23"/>
  <c r="U71" i="23"/>
  <c r="S25" i="23"/>
  <c r="S39" i="23"/>
  <c r="S27" i="23"/>
  <c r="U28" i="23"/>
  <c r="S9" i="23"/>
  <c r="U12" i="23"/>
  <c r="S68" i="23"/>
  <c r="W68" i="23"/>
  <c r="T67" i="23"/>
  <c r="K35" i="22"/>
  <c r="K29" i="22"/>
  <c r="S23" i="23"/>
  <c r="U26" i="23"/>
  <c r="U10" i="23"/>
  <c r="V50" i="23"/>
  <c r="K21" i="22"/>
  <c r="W38" i="22"/>
  <c r="K41" i="22"/>
  <c r="K47" i="22"/>
  <c r="R7" i="23"/>
  <c r="R58" i="23"/>
  <c r="V4" i="23"/>
  <c r="S54" i="23"/>
  <c r="R66" i="22"/>
  <c r="K66" i="22"/>
  <c r="S38" i="23"/>
  <c r="S42" i="22"/>
  <c r="W42" i="22"/>
  <c r="K42" i="22"/>
  <c r="F72" i="22"/>
  <c r="U5" i="23"/>
  <c r="K36" i="22"/>
  <c r="S36" i="22"/>
  <c r="W36" i="22"/>
  <c r="S21" i="23"/>
  <c r="F58" i="23"/>
  <c r="X58" i="23"/>
  <c r="K38" i="22"/>
  <c r="R66" i="23"/>
  <c r="F72" i="23"/>
  <c r="X72" i="23"/>
  <c r="S32" i="22"/>
  <c r="W32" i="22"/>
  <c r="K32" i="22"/>
  <c r="S42" i="23"/>
  <c r="S31" i="22"/>
  <c r="K31" i="22"/>
  <c r="S35" i="23"/>
  <c r="T26" i="23"/>
  <c r="S36" i="23"/>
  <c r="U5" i="22"/>
  <c r="I58" i="22"/>
  <c r="T4" i="23"/>
  <c r="T58" i="23"/>
  <c r="G58" i="22"/>
  <c r="R7" i="22"/>
  <c r="F58" i="22"/>
  <c r="S32" i="23"/>
  <c r="S31" i="23"/>
  <c r="T4" i="22"/>
  <c r="K4" i="22"/>
  <c r="V4" i="22"/>
  <c r="V58" i="22"/>
  <c r="J58" i="22"/>
  <c r="S54" i="22"/>
  <c r="W54" i="22"/>
  <c r="K54" i="22"/>
  <c r="S41" i="23"/>
  <c r="W43" i="33"/>
  <c r="AA102" i="33"/>
  <c r="B6" i="29"/>
  <c r="F112" i="31"/>
  <c r="X112" i="31"/>
  <c r="X64" i="31"/>
  <c r="W57" i="31"/>
  <c r="W36" i="36"/>
  <c r="T5" i="30"/>
  <c r="U13" i="30"/>
  <c r="W94" i="31"/>
  <c r="AC55" i="23"/>
  <c r="W35" i="33"/>
  <c r="W60" i="31"/>
  <c r="U50" i="33"/>
  <c r="B26" i="30"/>
  <c r="W48" i="33"/>
  <c r="N7" i="30"/>
  <c r="K37" i="31"/>
  <c r="AC37" i="31"/>
  <c r="B16" i="30"/>
  <c r="S32" i="36"/>
  <c r="S43" i="31"/>
  <c r="W106" i="33"/>
  <c r="Q46" i="30"/>
  <c r="D38" i="30"/>
  <c r="D60" i="30"/>
  <c r="O31" i="30"/>
  <c r="S31" i="30"/>
  <c r="Y20" i="31"/>
  <c r="J116" i="33"/>
  <c r="AB116" i="33"/>
  <c r="C47" i="30"/>
  <c r="T13" i="30"/>
  <c r="W56" i="23"/>
  <c r="O30" i="30"/>
  <c r="S30" i="30"/>
  <c r="J112" i="31"/>
  <c r="AB112" i="31"/>
  <c r="W77" i="33"/>
  <c r="W78" i="33"/>
  <c r="U80" i="31"/>
  <c r="P21" i="30"/>
  <c r="C19" i="29"/>
  <c r="O19" i="29"/>
  <c r="E9" i="29"/>
  <c r="W9" i="29"/>
  <c r="B22" i="30"/>
  <c r="N22" i="30"/>
  <c r="T41" i="30"/>
  <c r="H116" i="33"/>
  <c r="Z116" i="33"/>
  <c r="U20" i="31"/>
  <c r="AA18" i="33"/>
  <c r="C9" i="29"/>
  <c r="O9" i="29"/>
  <c r="E8" i="29"/>
  <c r="Q8" i="29"/>
  <c r="F33" i="30"/>
  <c r="F59" i="30"/>
  <c r="AA80" i="31"/>
  <c r="W53" i="23"/>
  <c r="U109" i="31"/>
  <c r="AC77" i="33"/>
  <c r="W83" i="31"/>
  <c r="U41" i="30"/>
  <c r="B38" i="30"/>
  <c r="N38" i="30"/>
  <c r="W101" i="31"/>
  <c r="N36" i="30"/>
  <c r="U21" i="30"/>
  <c r="U32" i="36"/>
  <c r="D16" i="30"/>
  <c r="P16" i="30"/>
  <c r="C22" i="30"/>
  <c r="U22" i="30"/>
  <c r="Q13" i="30"/>
  <c r="C16" i="30"/>
  <c r="C56" i="30"/>
  <c r="S59" i="33"/>
  <c r="G82" i="36"/>
  <c r="G98" i="36"/>
  <c r="W88" i="33"/>
  <c r="W99" i="31"/>
  <c r="AA12" i="36"/>
  <c r="AC112" i="33"/>
  <c r="K50" i="36"/>
  <c r="W50" i="36"/>
  <c r="AC54" i="36"/>
  <c r="G112" i="31"/>
  <c r="Y112" i="31"/>
  <c r="Y102" i="33"/>
  <c r="Y64" i="31"/>
  <c r="Q29" i="30"/>
  <c r="S29" i="30"/>
  <c r="D8" i="30"/>
  <c r="P8" i="30"/>
  <c r="W12" i="23"/>
  <c r="S18" i="33"/>
  <c r="U102" i="33"/>
  <c r="W90" i="36"/>
  <c r="G116" i="33"/>
  <c r="Y116" i="33"/>
  <c r="C6" i="29"/>
  <c r="U6" i="29"/>
  <c r="R5" i="30"/>
  <c r="W72" i="31"/>
  <c r="W70" i="33"/>
  <c r="F16" i="30"/>
  <c r="F56" i="30"/>
  <c r="F22" i="30"/>
  <c r="F57" i="30"/>
  <c r="W108" i="31"/>
  <c r="U59" i="33"/>
  <c r="V50" i="33"/>
  <c r="D33" i="30"/>
  <c r="D59" i="30"/>
  <c r="R82" i="36"/>
  <c r="W73" i="31"/>
  <c r="T102" i="33"/>
  <c r="T116" i="33"/>
  <c r="S96" i="36"/>
  <c r="V58" i="23"/>
  <c r="W67" i="23"/>
  <c r="R36" i="30"/>
  <c r="U15" i="30"/>
  <c r="X30" i="30"/>
  <c r="S102" i="33"/>
  <c r="T96" i="36"/>
  <c r="R116" i="33"/>
  <c r="W89" i="33"/>
  <c r="W92" i="36"/>
  <c r="U96" i="36"/>
  <c r="W19" i="31"/>
  <c r="W71" i="23"/>
  <c r="U58" i="23"/>
  <c r="K58" i="23"/>
  <c r="AC58" i="23"/>
  <c r="W5" i="31"/>
  <c r="W69" i="31"/>
  <c r="W57" i="23"/>
  <c r="AC57" i="23"/>
  <c r="W17" i="33"/>
  <c r="W18" i="33"/>
  <c r="AC17" i="33"/>
  <c r="AA64" i="31"/>
  <c r="U64" i="31"/>
  <c r="E6" i="29"/>
  <c r="T8" i="29"/>
  <c r="N8" i="29"/>
  <c r="V3" i="29"/>
  <c r="P3" i="29"/>
  <c r="Y50" i="36"/>
  <c r="S50" i="36"/>
  <c r="W30" i="23"/>
  <c r="AC30" i="23"/>
  <c r="O5" i="29"/>
  <c r="U5" i="29"/>
  <c r="V5" i="29"/>
  <c r="P5" i="29"/>
  <c r="W79" i="36"/>
  <c r="AC79" i="36"/>
  <c r="W21" i="23"/>
  <c r="AC21" i="23"/>
  <c r="Q6" i="30"/>
  <c r="W6" i="30"/>
  <c r="N19" i="29"/>
  <c r="T19" i="29"/>
  <c r="D40" i="30"/>
  <c r="Z102" i="33"/>
  <c r="W42" i="36"/>
  <c r="AC42" i="36"/>
  <c r="W25" i="23"/>
  <c r="AC25" i="23"/>
  <c r="V96" i="36"/>
  <c r="U37" i="36"/>
  <c r="AA37" i="36"/>
  <c r="K57" i="36"/>
  <c r="W53" i="36"/>
  <c r="AC53" i="36"/>
  <c r="AB12" i="36"/>
  <c r="V12" i="36"/>
  <c r="T14" i="29"/>
  <c r="N14" i="29"/>
  <c r="X14" i="29"/>
  <c r="R14" i="29"/>
  <c r="AC31" i="23"/>
  <c r="W31" i="23"/>
  <c r="W87" i="33"/>
  <c r="AA74" i="36"/>
  <c r="U74" i="36"/>
  <c r="X8" i="29"/>
  <c r="R8" i="29"/>
  <c r="W44" i="36"/>
  <c r="AC44" i="36"/>
  <c r="W32" i="23"/>
  <c r="AC32" i="23"/>
  <c r="AC10" i="23"/>
  <c r="W10" i="23"/>
  <c r="Q12" i="29"/>
  <c r="W12" i="29"/>
  <c r="AC14" i="23"/>
  <c r="W14" i="23"/>
  <c r="T12" i="29"/>
  <c r="N12" i="29"/>
  <c r="AC106" i="33"/>
  <c r="G41" i="30"/>
  <c r="Y41" i="30"/>
  <c r="P18" i="29"/>
  <c r="V18" i="29"/>
  <c r="X18" i="29"/>
  <c r="R18" i="29"/>
  <c r="W66" i="33"/>
  <c r="N11" i="29"/>
  <c r="T11" i="29"/>
  <c r="W49" i="36"/>
  <c r="AC49" i="36"/>
  <c r="W86" i="36"/>
  <c r="AC37" i="23"/>
  <c r="W37" i="23"/>
  <c r="AC11" i="33"/>
  <c r="W11" i="33"/>
  <c r="W13" i="33"/>
  <c r="K13" i="33"/>
  <c r="S30" i="31"/>
  <c r="W30" i="31"/>
  <c r="C14" i="29"/>
  <c r="G14" i="29"/>
  <c r="Y14" i="29"/>
  <c r="Y30" i="31"/>
  <c r="T82" i="36"/>
  <c r="K20" i="31"/>
  <c r="AC20" i="31"/>
  <c r="S58" i="23"/>
  <c r="W38" i="23"/>
  <c r="AC38" i="23"/>
  <c r="AC47" i="23"/>
  <c r="W47" i="23"/>
  <c r="V15" i="29"/>
  <c r="P15" i="29"/>
  <c r="W28" i="23"/>
  <c r="C7" i="30"/>
  <c r="O7" i="30"/>
  <c r="Y18" i="33"/>
  <c r="V79" i="36"/>
  <c r="J82" i="36"/>
  <c r="AB79" i="36"/>
  <c r="V74" i="36"/>
  <c r="AB74" i="36"/>
  <c r="AC86" i="36"/>
  <c r="K96" i="36"/>
  <c r="AC96" i="36"/>
  <c r="R3" i="29"/>
  <c r="X3" i="29"/>
  <c r="W54" i="23"/>
  <c r="AC54" i="23"/>
  <c r="W18" i="29"/>
  <c r="Q18" i="29"/>
  <c r="X5" i="29"/>
  <c r="R5" i="29"/>
  <c r="T80" i="31"/>
  <c r="D12" i="29"/>
  <c r="Z80" i="31"/>
  <c r="W90" i="33"/>
  <c r="E41" i="30"/>
  <c r="E43" i="30"/>
  <c r="W43" i="30"/>
  <c r="AA106" i="33"/>
  <c r="Q10" i="29"/>
  <c r="W10" i="29"/>
  <c r="S20" i="29"/>
  <c r="AC5" i="23"/>
  <c r="W5" i="23"/>
  <c r="Y37" i="31"/>
  <c r="S37" i="31"/>
  <c r="W37" i="31"/>
  <c r="C18" i="29"/>
  <c r="G18" i="29"/>
  <c r="Y18" i="29"/>
  <c r="AC35" i="23"/>
  <c r="W35" i="23"/>
  <c r="X10" i="29"/>
  <c r="R10" i="29"/>
  <c r="AC41" i="23"/>
  <c r="W41" i="23"/>
  <c r="W11" i="23"/>
  <c r="H98" i="36"/>
  <c r="Z82" i="36"/>
  <c r="K64" i="31"/>
  <c r="AC64" i="31"/>
  <c r="AC24" i="23"/>
  <c r="W24" i="23"/>
  <c r="U43" i="31"/>
  <c r="E19" i="29"/>
  <c r="AA43" i="31"/>
  <c r="K91" i="31"/>
  <c r="AC91" i="31"/>
  <c r="T10" i="29"/>
  <c r="N10" i="29"/>
  <c r="V102" i="33"/>
  <c r="N15" i="29"/>
  <c r="T15" i="29"/>
  <c r="W57" i="33"/>
  <c r="AC57" i="33"/>
  <c r="AC28" i="33"/>
  <c r="G13" i="30"/>
  <c r="Y13" i="30"/>
  <c r="W36" i="23"/>
  <c r="AC36" i="23"/>
  <c r="W15" i="36"/>
  <c r="K24" i="36"/>
  <c r="AC15" i="36"/>
  <c r="AC66" i="33"/>
  <c r="G30" i="30"/>
  <c r="Y30" i="30"/>
  <c r="AC18" i="23"/>
  <c r="W18" i="23"/>
  <c r="W7" i="29"/>
  <c r="Q7" i="29"/>
  <c r="S7" i="29"/>
  <c r="V14" i="29"/>
  <c r="P14" i="29"/>
  <c r="P11" i="29"/>
  <c r="V11" i="29"/>
  <c r="AC49" i="23"/>
  <c r="W49" i="23"/>
  <c r="W17" i="29"/>
  <c r="Q17" i="29"/>
  <c r="P9" i="29"/>
  <c r="V9" i="29"/>
  <c r="P19" i="29"/>
  <c r="V19" i="29"/>
  <c r="S50" i="33"/>
  <c r="W11" i="31"/>
  <c r="X15" i="29"/>
  <c r="R15" i="29"/>
  <c r="K80" i="31"/>
  <c r="AC80" i="31"/>
  <c r="W44" i="33"/>
  <c r="K102" i="33"/>
  <c r="AC22" i="23"/>
  <c r="W22" i="23"/>
  <c r="W52" i="23"/>
  <c r="AC52" i="23"/>
  <c r="S109" i="31"/>
  <c r="C8" i="29"/>
  <c r="Y109" i="31"/>
  <c r="Y12" i="36"/>
  <c r="S12" i="36"/>
  <c r="W32" i="36"/>
  <c r="AC32" i="36"/>
  <c r="W51" i="23"/>
  <c r="T3" i="29"/>
  <c r="N3" i="29"/>
  <c r="Y13" i="33"/>
  <c r="C6" i="30"/>
  <c r="U6" i="30"/>
  <c r="W39" i="23"/>
  <c r="AC9" i="33"/>
  <c r="G5" i="30"/>
  <c r="Y5" i="30"/>
  <c r="X19" i="29"/>
  <c r="R19" i="29"/>
  <c r="W39" i="33"/>
  <c r="G20" i="30"/>
  <c r="Y20" i="30"/>
  <c r="AC39" i="33"/>
  <c r="Q5" i="29"/>
  <c r="W5" i="29"/>
  <c r="G12" i="30"/>
  <c r="Y12" i="30"/>
  <c r="W22" i="33"/>
  <c r="AC22" i="33"/>
  <c r="W50" i="23"/>
  <c r="AC50" i="23"/>
  <c r="X11" i="29"/>
  <c r="R11" i="29"/>
  <c r="S91" i="31"/>
  <c r="C11" i="29"/>
  <c r="Y91" i="31"/>
  <c r="AC78" i="33"/>
  <c r="G36" i="30"/>
  <c r="Y36" i="30"/>
  <c r="W40" i="23"/>
  <c r="AC40" i="23"/>
  <c r="W72" i="36"/>
  <c r="AC72" i="36"/>
  <c r="W15" i="29"/>
  <c r="Q15" i="29"/>
  <c r="P10" i="29"/>
  <c r="V10" i="29"/>
  <c r="F40" i="30"/>
  <c r="R40" i="30"/>
  <c r="AB102" i="33"/>
  <c r="W106" i="31"/>
  <c r="U17" i="29"/>
  <c r="O17" i="29"/>
  <c r="W7" i="36"/>
  <c r="AC7" i="36"/>
  <c r="U57" i="36"/>
  <c r="AA57" i="36"/>
  <c r="V64" i="31"/>
  <c r="F6" i="29"/>
  <c r="AB64" i="31"/>
  <c r="Y78" i="33"/>
  <c r="C36" i="30"/>
  <c r="C38" i="30"/>
  <c r="C60" i="30"/>
  <c r="AA91" i="31"/>
  <c r="U91" i="31"/>
  <c r="E11" i="29"/>
  <c r="AC9" i="23"/>
  <c r="W9" i="23"/>
  <c r="I82" i="36"/>
  <c r="G5" i="29"/>
  <c r="Y5" i="29"/>
  <c r="T5" i="29"/>
  <c r="N5" i="29"/>
  <c r="Q5" i="30"/>
  <c r="S5" i="30"/>
  <c r="W14" i="29"/>
  <c r="Q14" i="29"/>
  <c r="O6" i="29"/>
  <c r="W101" i="33"/>
  <c r="AC101" i="33"/>
  <c r="AA50" i="36"/>
  <c r="U50" i="36"/>
  <c r="N9" i="29"/>
  <c r="T9" i="29"/>
  <c r="AC4" i="23"/>
  <c r="W4" i="23"/>
  <c r="V20" i="31"/>
  <c r="AB20" i="31"/>
  <c r="F9" i="29"/>
  <c r="AC70" i="33"/>
  <c r="G31" i="30"/>
  <c r="Y31" i="30"/>
  <c r="AC12" i="36"/>
  <c r="W12" i="36"/>
  <c r="AC23" i="23"/>
  <c r="W23" i="23"/>
  <c r="W43" i="36"/>
  <c r="AC43" i="36"/>
  <c r="Y74" i="36"/>
  <c r="S74" i="36"/>
  <c r="W15" i="30"/>
  <c r="Q15" i="30"/>
  <c r="S15" i="30"/>
  <c r="X4" i="29"/>
  <c r="R4" i="29"/>
  <c r="S4" i="29"/>
  <c r="W37" i="36"/>
  <c r="AC37" i="36"/>
  <c r="AB50" i="33"/>
  <c r="F24" i="30"/>
  <c r="F26" i="30"/>
  <c r="AC62" i="23"/>
  <c r="K72" i="23"/>
  <c r="AC72" i="23"/>
  <c r="W42" i="23"/>
  <c r="W58" i="33"/>
  <c r="AC58" i="33"/>
  <c r="G35" i="30"/>
  <c r="AC73" i="33"/>
  <c r="W73" i="33"/>
  <c r="K18" i="33"/>
  <c r="K74" i="36"/>
  <c r="X82" i="36"/>
  <c r="F98" i="36"/>
  <c r="W91" i="36"/>
  <c r="N6" i="29"/>
  <c r="T6" i="29"/>
  <c r="W28" i="33"/>
  <c r="W7" i="23"/>
  <c r="AC7" i="23"/>
  <c r="U24" i="36"/>
  <c r="AA24" i="36"/>
  <c r="AA44" i="33"/>
  <c r="E21" i="30"/>
  <c r="W45" i="23"/>
  <c r="O16" i="29"/>
  <c r="S16" i="29"/>
  <c r="U16" i="29"/>
  <c r="AA50" i="33"/>
  <c r="E24" i="30"/>
  <c r="R96" i="36"/>
  <c r="W78" i="36"/>
  <c r="AC78" i="36"/>
  <c r="W95" i="36"/>
  <c r="G17" i="29"/>
  <c r="Y17" i="29"/>
  <c r="X13" i="33"/>
  <c r="B6" i="30"/>
  <c r="T6" i="30"/>
  <c r="F116" i="33"/>
  <c r="X116" i="33"/>
  <c r="S80" i="31"/>
  <c r="C12" i="29"/>
  <c r="Y80" i="31"/>
  <c r="K30" i="31"/>
  <c r="AC30" i="31"/>
  <c r="R12" i="29"/>
  <c r="X12" i="29"/>
  <c r="AC44" i="33"/>
  <c r="G21" i="30"/>
  <c r="Y21" i="30"/>
  <c r="Q9" i="29"/>
  <c r="P6" i="29"/>
  <c r="V6" i="29"/>
  <c r="X13" i="29"/>
  <c r="R13" i="29"/>
  <c r="R45" i="30"/>
  <c r="F47" i="30"/>
  <c r="R47" i="30"/>
  <c r="AA59" i="33"/>
  <c r="E28" i="30"/>
  <c r="Q28" i="30"/>
  <c r="I116" i="33"/>
  <c r="AA116" i="33"/>
  <c r="AA102" i="31"/>
  <c r="E3" i="29"/>
  <c r="I112" i="31"/>
  <c r="AA112" i="31"/>
  <c r="U102" i="31"/>
  <c r="K50" i="33"/>
  <c r="AC49" i="33"/>
  <c r="W49" i="33"/>
  <c r="W50" i="33"/>
  <c r="AC26" i="23"/>
  <c r="W26" i="23"/>
  <c r="Z50" i="33"/>
  <c r="D24" i="30"/>
  <c r="W52" i="33"/>
  <c r="G25" i="30"/>
  <c r="Y25" i="30"/>
  <c r="AC52" i="33"/>
  <c r="Z109" i="31"/>
  <c r="T109" i="31"/>
  <c r="D8" i="29"/>
  <c r="H112" i="31"/>
  <c r="Z112" i="31"/>
  <c r="AC108" i="31"/>
  <c r="K109" i="31"/>
  <c r="AC109" i="31"/>
  <c r="Y59" i="33"/>
  <c r="C28" i="30"/>
  <c r="AC29" i="23"/>
  <c r="W29" i="23"/>
  <c r="Y102" i="31"/>
  <c r="C3" i="29"/>
  <c r="S102" i="31"/>
  <c r="K102" i="31"/>
  <c r="AC102" i="31"/>
  <c r="AC99" i="31"/>
  <c r="W56" i="33"/>
  <c r="AC56" i="33"/>
  <c r="K59" i="33"/>
  <c r="AC35" i="33"/>
  <c r="G15" i="30"/>
  <c r="Y15" i="30"/>
  <c r="O15" i="29"/>
  <c r="U15" i="29"/>
  <c r="G15" i="29"/>
  <c r="Y15" i="29"/>
  <c r="T18" i="29"/>
  <c r="N18" i="29"/>
  <c r="R112" i="31"/>
  <c r="U13" i="29"/>
  <c r="O13" i="29"/>
  <c r="G13" i="29"/>
  <c r="Y13" i="29"/>
  <c r="G45" i="30"/>
  <c r="Y45" i="30"/>
  <c r="W111" i="33"/>
  <c r="AC111" i="33"/>
  <c r="O45" i="30"/>
  <c r="U10" i="29"/>
  <c r="O10" i="29"/>
  <c r="G10" i="29"/>
  <c r="W53" i="31"/>
  <c r="AC53" i="31"/>
  <c r="Q40" i="30"/>
  <c r="S18" i="30"/>
  <c r="S19" i="30"/>
  <c r="S12" i="30"/>
  <c r="S37" i="30"/>
  <c r="Y14" i="30"/>
  <c r="D62" i="30"/>
  <c r="P47" i="30"/>
  <c r="N6" i="30"/>
  <c r="O25" i="30"/>
  <c r="P25" i="30"/>
  <c r="V25" i="30"/>
  <c r="B56" i="30"/>
  <c r="N16" i="30"/>
  <c r="T16" i="30"/>
  <c r="O40" i="30"/>
  <c r="C43" i="30"/>
  <c r="U40" i="30"/>
  <c r="O42" i="30"/>
  <c r="S42" i="30"/>
  <c r="E62" i="30"/>
  <c r="Q47" i="30"/>
  <c r="U46" i="30"/>
  <c r="O46" i="30"/>
  <c r="S46" i="30"/>
  <c r="N40" i="30"/>
  <c r="B43" i="30"/>
  <c r="T40" i="30"/>
  <c r="B58" i="30"/>
  <c r="N26" i="30"/>
  <c r="F8" i="30"/>
  <c r="R4" i="30"/>
  <c r="S4" i="30"/>
  <c r="B60" i="30"/>
  <c r="Q10" i="30"/>
  <c r="S10" i="30"/>
  <c r="E16" i="30"/>
  <c r="F60" i="30"/>
  <c r="R38" i="30"/>
  <c r="X38" i="30"/>
  <c r="B8" i="30"/>
  <c r="C26" i="30"/>
  <c r="O20" i="30"/>
  <c r="S20" i="30"/>
  <c r="U20" i="30"/>
  <c r="B21" i="29"/>
  <c r="D57" i="30"/>
  <c r="P22" i="30"/>
  <c r="S11" i="30"/>
  <c r="S13" i="30"/>
  <c r="Y29" i="30"/>
  <c r="R16" i="30"/>
  <c r="Y18" i="30"/>
  <c r="O32" i="30"/>
  <c r="S32" i="30"/>
  <c r="U32" i="30"/>
  <c r="B62" i="30"/>
  <c r="T47" i="30"/>
  <c r="N47" i="30"/>
  <c r="N28" i="30"/>
  <c r="B33" i="30"/>
  <c r="T28" i="30"/>
  <c r="S14" i="30"/>
  <c r="Q7" i="30"/>
  <c r="E8" i="30"/>
  <c r="E38" i="30"/>
  <c r="Q35" i="30"/>
  <c r="S35" i="30"/>
  <c r="Y19" i="30"/>
  <c r="B57" i="30"/>
  <c r="D56" i="30"/>
  <c r="G74" i="22"/>
  <c r="S74" i="22"/>
  <c r="U72" i="22"/>
  <c r="J74" i="22"/>
  <c r="V74" i="22"/>
  <c r="I74" i="22"/>
  <c r="U74" i="22"/>
  <c r="W69" i="23"/>
  <c r="H74" i="22"/>
  <c r="T74" i="22"/>
  <c r="K72" i="22"/>
  <c r="S72" i="23"/>
  <c r="U72" i="23"/>
  <c r="V72" i="23"/>
  <c r="G74" i="23"/>
  <c r="T72" i="23"/>
  <c r="I74" i="23"/>
  <c r="J74" i="23"/>
  <c r="H74" i="23"/>
  <c r="F74" i="23"/>
  <c r="K58" i="22"/>
  <c r="W66" i="23"/>
  <c r="R72" i="23"/>
  <c r="W7" i="22"/>
  <c r="R58" i="22"/>
  <c r="U58" i="22"/>
  <c r="W5" i="22"/>
  <c r="W4" i="22"/>
  <c r="T58" i="22"/>
  <c r="F74" i="22"/>
  <c r="R74" i="22"/>
  <c r="W31" i="22"/>
  <c r="S58" i="22"/>
  <c r="W66" i="22"/>
  <c r="W72" i="22"/>
  <c r="R72" i="22"/>
  <c r="U16" i="30"/>
  <c r="V82" i="36"/>
  <c r="X33" i="30"/>
  <c r="U19" i="29"/>
  <c r="R33" i="30"/>
  <c r="D55" i="30"/>
  <c r="P55" i="30"/>
  <c r="C57" i="30"/>
  <c r="U57" i="30"/>
  <c r="U38" i="30"/>
  <c r="U36" i="30"/>
  <c r="V112" i="31"/>
  <c r="S17" i="29"/>
  <c r="U9" i="29"/>
  <c r="W43" i="31"/>
  <c r="O36" i="30"/>
  <c r="S36" i="30"/>
  <c r="O38" i="30"/>
  <c r="W80" i="31"/>
  <c r="G9" i="29"/>
  <c r="Y9" i="29"/>
  <c r="W64" i="31"/>
  <c r="V116" i="33"/>
  <c r="AC50" i="36"/>
  <c r="F62" i="30"/>
  <c r="O16" i="30"/>
  <c r="R22" i="30"/>
  <c r="O6" i="30"/>
  <c r="S6" i="30"/>
  <c r="P33" i="30"/>
  <c r="P38" i="30"/>
  <c r="T38" i="30"/>
  <c r="W8" i="29"/>
  <c r="S15" i="29"/>
  <c r="R24" i="30"/>
  <c r="S45" i="30"/>
  <c r="Y82" i="36"/>
  <c r="T22" i="30"/>
  <c r="O22" i="30"/>
  <c r="X24" i="30"/>
  <c r="F43" i="30"/>
  <c r="R43" i="30"/>
  <c r="G12" i="29"/>
  <c r="Y12" i="29"/>
  <c r="U116" i="33"/>
  <c r="C8" i="30"/>
  <c r="C55" i="30"/>
  <c r="G6" i="29"/>
  <c r="Y6" i="29"/>
  <c r="C21" i="29"/>
  <c r="U21" i="29"/>
  <c r="E33" i="30"/>
  <c r="W33" i="30"/>
  <c r="W59" i="33"/>
  <c r="W102" i="33"/>
  <c r="S116" i="33"/>
  <c r="Q43" i="30"/>
  <c r="U112" i="31"/>
  <c r="E61" i="30"/>
  <c r="W61" i="30"/>
  <c r="W91" i="31"/>
  <c r="S82" i="36"/>
  <c r="W58" i="23"/>
  <c r="AA74" i="23"/>
  <c r="I78" i="23"/>
  <c r="X74" i="23"/>
  <c r="F78" i="23"/>
  <c r="Y74" i="23"/>
  <c r="G78" i="23"/>
  <c r="Z74" i="23"/>
  <c r="H78" i="23"/>
  <c r="AB74" i="23"/>
  <c r="J78" i="23"/>
  <c r="S13" i="29"/>
  <c r="W28" i="30"/>
  <c r="W102" i="31"/>
  <c r="F21" i="29"/>
  <c r="X21" i="29"/>
  <c r="X98" i="36"/>
  <c r="R98" i="36"/>
  <c r="AA82" i="36"/>
  <c r="I98" i="36"/>
  <c r="AC24" i="36"/>
  <c r="W24" i="36"/>
  <c r="W41" i="30"/>
  <c r="Q41" i="30"/>
  <c r="S41" i="30"/>
  <c r="AB82" i="36"/>
  <c r="J98" i="36"/>
  <c r="AC13" i="33"/>
  <c r="G6" i="30"/>
  <c r="D43" i="30"/>
  <c r="P40" i="30"/>
  <c r="S40" i="30"/>
  <c r="S112" i="31"/>
  <c r="O12" i="29"/>
  <c r="U12" i="29"/>
  <c r="Q21" i="30"/>
  <c r="S21" i="30"/>
  <c r="W21" i="30"/>
  <c r="E22" i="30"/>
  <c r="S5" i="29"/>
  <c r="O11" i="29"/>
  <c r="U11" i="29"/>
  <c r="W20" i="31"/>
  <c r="O8" i="29"/>
  <c r="U8" i="29"/>
  <c r="AC102" i="33"/>
  <c r="G40" i="30"/>
  <c r="G43" i="30"/>
  <c r="Z98" i="36"/>
  <c r="T98" i="36"/>
  <c r="W96" i="36"/>
  <c r="U82" i="36"/>
  <c r="AC74" i="36"/>
  <c r="W74" i="36"/>
  <c r="Q19" i="29"/>
  <c r="S19" i="29"/>
  <c r="W19" i="29"/>
  <c r="U18" i="29"/>
  <c r="O18" i="29"/>
  <c r="S18" i="29"/>
  <c r="U14" i="29"/>
  <c r="O14" i="29"/>
  <c r="S14" i="29"/>
  <c r="K82" i="36"/>
  <c r="Y98" i="36"/>
  <c r="S98" i="36"/>
  <c r="Q24" i="30"/>
  <c r="E26" i="30"/>
  <c r="W24" i="30"/>
  <c r="G7" i="30"/>
  <c r="Y7" i="30"/>
  <c r="AC18" i="33"/>
  <c r="X9" i="29"/>
  <c r="R9" i="29"/>
  <c r="S9" i="29"/>
  <c r="Q11" i="29"/>
  <c r="W11" i="29"/>
  <c r="X6" i="29"/>
  <c r="R6" i="29"/>
  <c r="R21" i="29"/>
  <c r="P12" i="29"/>
  <c r="V12" i="29"/>
  <c r="G11" i="29"/>
  <c r="Y11" i="29"/>
  <c r="AC57" i="36"/>
  <c r="W57" i="36"/>
  <c r="G19" i="29"/>
  <c r="Y19" i="29"/>
  <c r="Q6" i="29"/>
  <c r="W6" i="29"/>
  <c r="G47" i="30"/>
  <c r="E21" i="29"/>
  <c r="W21" i="29"/>
  <c r="W3" i="29"/>
  <c r="Q3" i="29"/>
  <c r="P24" i="30"/>
  <c r="V24" i="30"/>
  <c r="D26" i="30"/>
  <c r="AC50" i="33"/>
  <c r="G24" i="30"/>
  <c r="Y24" i="30"/>
  <c r="P8" i="29"/>
  <c r="V8" i="29"/>
  <c r="D21" i="29"/>
  <c r="V21" i="29"/>
  <c r="G8" i="29"/>
  <c r="Y8" i="29"/>
  <c r="W109" i="31"/>
  <c r="T112" i="31"/>
  <c r="AC59" i="33"/>
  <c r="G28" i="30"/>
  <c r="G33" i="30"/>
  <c r="K116" i="33"/>
  <c r="AC116" i="33"/>
  <c r="O3" i="29"/>
  <c r="G3" i="29"/>
  <c r="Y3" i="29"/>
  <c r="U3" i="29"/>
  <c r="O28" i="30"/>
  <c r="S28" i="30"/>
  <c r="U28" i="30"/>
  <c r="C33" i="30"/>
  <c r="C50" i="30"/>
  <c r="K112" i="31"/>
  <c r="AC112" i="31"/>
  <c r="N21" i="29"/>
  <c r="Y10" i="29"/>
  <c r="S10" i="29"/>
  <c r="T21" i="29"/>
  <c r="S25" i="30"/>
  <c r="B50" i="30"/>
  <c r="S7" i="30"/>
  <c r="T62" i="30"/>
  <c r="N62" i="30"/>
  <c r="P59" i="30"/>
  <c r="R62" i="30"/>
  <c r="F58" i="30"/>
  <c r="R26" i="30"/>
  <c r="X26" i="30"/>
  <c r="P60" i="30"/>
  <c r="X60" i="30"/>
  <c r="R60" i="30"/>
  <c r="F55" i="30"/>
  <c r="X8" i="30"/>
  <c r="R8" i="30"/>
  <c r="B61" i="30"/>
  <c r="T43" i="30"/>
  <c r="N43" i="30"/>
  <c r="U60" i="30"/>
  <c r="O60" i="30"/>
  <c r="C61" i="30"/>
  <c r="O43" i="30"/>
  <c r="U43" i="30"/>
  <c r="T56" i="30"/>
  <c r="N56" i="30"/>
  <c r="P62" i="30"/>
  <c r="N57" i="30"/>
  <c r="T57" i="30"/>
  <c r="U56" i="30"/>
  <c r="O56" i="30"/>
  <c r="R57" i="30"/>
  <c r="X59" i="30"/>
  <c r="R59" i="30"/>
  <c r="C58" i="30"/>
  <c r="O26" i="30"/>
  <c r="T60" i="30"/>
  <c r="N60" i="30"/>
  <c r="E55" i="30"/>
  <c r="Q8" i="30"/>
  <c r="W8" i="30"/>
  <c r="B59" i="30"/>
  <c r="T33" i="30"/>
  <c r="N33" i="30"/>
  <c r="G22" i="30"/>
  <c r="R56" i="30"/>
  <c r="P57" i="30"/>
  <c r="G16" i="30"/>
  <c r="Y10" i="30"/>
  <c r="E56" i="30"/>
  <c r="W16" i="30"/>
  <c r="Q16" i="30"/>
  <c r="C62" i="30"/>
  <c r="O47" i="30"/>
  <c r="S47" i="30"/>
  <c r="U47" i="30"/>
  <c r="Y46" i="30"/>
  <c r="P56" i="30"/>
  <c r="E60" i="30"/>
  <c r="Q38" i="30"/>
  <c r="W38" i="30"/>
  <c r="Y35" i="30"/>
  <c r="G38" i="30"/>
  <c r="B55" i="30"/>
  <c r="T8" i="30"/>
  <c r="N8" i="30"/>
  <c r="N58" i="30"/>
  <c r="Q62" i="30"/>
  <c r="W72" i="23"/>
  <c r="W74" i="22"/>
  <c r="K74" i="22"/>
  <c r="R74" i="23"/>
  <c r="V74" i="23"/>
  <c r="K74" i="23"/>
  <c r="T74" i="23"/>
  <c r="U74" i="23"/>
  <c r="S74" i="23"/>
  <c r="W58" i="22"/>
  <c r="X43" i="30"/>
  <c r="F61" i="30"/>
  <c r="Q61" i="30"/>
  <c r="F50" i="30"/>
  <c r="X50" i="30"/>
  <c r="G26" i="30"/>
  <c r="O57" i="30"/>
  <c r="S16" i="30"/>
  <c r="S38" i="30"/>
  <c r="E59" i="30"/>
  <c r="Q59" i="30"/>
  <c r="O8" i="30"/>
  <c r="Y40" i="30"/>
  <c r="U8" i="30"/>
  <c r="Q33" i="30"/>
  <c r="W116" i="33"/>
  <c r="E50" i="30"/>
  <c r="W50" i="30"/>
  <c r="S24" i="30"/>
  <c r="S12" i="29"/>
  <c r="S3" i="29"/>
  <c r="S6" i="29"/>
  <c r="S11" i="29"/>
  <c r="AC74" i="23"/>
  <c r="K78" i="23"/>
  <c r="W112" i="31"/>
  <c r="Q21" i="29"/>
  <c r="E57" i="30"/>
  <c r="Q22" i="30"/>
  <c r="S22" i="30"/>
  <c r="W22" i="30"/>
  <c r="AB98" i="36"/>
  <c r="V98" i="36"/>
  <c r="D61" i="30"/>
  <c r="P43" i="30"/>
  <c r="S43" i="30"/>
  <c r="E58" i="30"/>
  <c r="Q26" i="30"/>
  <c r="W26" i="30"/>
  <c r="W82" i="36"/>
  <c r="K98" i="36"/>
  <c r="AC98" i="36"/>
  <c r="AC82" i="36"/>
  <c r="Y6" i="30"/>
  <c r="G8" i="30"/>
  <c r="G50" i="30"/>
  <c r="E51" i="30"/>
  <c r="U98" i="36"/>
  <c r="AA98" i="36"/>
  <c r="Y28" i="30"/>
  <c r="D50" i="30"/>
  <c r="D58" i="30"/>
  <c r="P26" i="30"/>
  <c r="S26" i="30"/>
  <c r="V26" i="30"/>
  <c r="G21" i="29"/>
  <c r="Y21" i="29"/>
  <c r="S8" i="29"/>
  <c r="P21" i="29"/>
  <c r="O21" i="29"/>
  <c r="U33" i="30"/>
  <c r="C59" i="30"/>
  <c r="O33" i="30"/>
  <c r="N50" i="30"/>
  <c r="T50" i="30"/>
  <c r="Q50" i="30"/>
  <c r="S8" i="30"/>
  <c r="T55" i="30"/>
  <c r="N55" i="30"/>
  <c r="B63" i="30"/>
  <c r="G60" i="30"/>
  <c r="Y38" i="30"/>
  <c r="Q60" i="30"/>
  <c r="S60" i="30"/>
  <c r="W60" i="30"/>
  <c r="Q56" i="30"/>
  <c r="S56" i="30"/>
  <c r="W56" i="30"/>
  <c r="R61" i="30"/>
  <c r="X61" i="30"/>
  <c r="G61" i="30"/>
  <c r="E78" i="30"/>
  <c r="Y43" i="30"/>
  <c r="U55" i="30"/>
  <c r="O55" i="30"/>
  <c r="T59" i="30"/>
  <c r="N59" i="30"/>
  <c r="U61" i="30"/>
  <c r="O61" i="30"/>
  <c r="F63" i="30"/>
  <c r="X55" i="30"/>
  <c r="R55" i="30"/>
  <c r="G62" i="30"/>
  <c r="E79" i="30"/>
  <c r="Y47" i="30"/>
  <c r="U50" i="30"/>
  <c r="O50" i="30"/>
  <c r="G56" i="30"/>
  <c r="Y16" i="30"/>
  <c r="G57" i="30"/>
  <c r="Y22" i="30"/>
  <c r="N61" i="30"/>
  <c r="T61" i="30"/>
  <c r="O62" i="30"/>
  <c r="S62" i="30"/>
  <c r="U62" i="30"/>
  <c r="G59" i="30"/>
  <c r="Y33" i="30"/>
  <c r="W55" i="30"/>
  <c r="Q55" i="30"/>
  <c r="O58" i="30"/>
  <c r="G58" i="30"/>
  <c r="E77" i="30"/>
  <c r="Y26" i="30"/>
  <c r="X58" i="30"/>
  <c r="R58" i="30"/>
  <c r="W74" i="23"/>
  <c r="R50" i="30"/>
  <c r="W59" i="30"/>
  <c r="S33" i="30"/>
  <c r="E63" i="30"/>
  <c r="W63" i="30"/>
  <c r="S21" i="29"/>
  <c r="P61" i="30"/>
  <c r="S61" i="30"/>
  <c r="W58" i="30"/>
  <c r="Q58" i="30"/>
  <c r="W98" i="36"/>
  <c r="W57" i="30"/>
  <c r="Q57" i="30"/>
  <c r="S57" i="30"/>
  <c r="G55" i="30"/>
  <c r="Y55" i="30"/>
  <c r="Y8" i="30"/>
  <c r="P58" i="30"/>
  <c r="V58" i="30"/>
  <c r="D63" i="30"/>
  <c r="P50" i="30"/>
  <c r="S50" i="30"/>
  <c r="V50" i="30"/>
  <c r="O59" i="30"/>
  <c r="S59" i="30"/>
  <c r="U59" i="30"/>
  <c r="C63" i="30"/>
  <c r="O63" i="30"/>
  <c r="E76" i="30"/>
  <c r="Y58" i="30"/>
  <c r="Y59" i="30"/>
  <c r="Y50" i="30"/>
  <c r="D51" i="30"/>
  <c r="C51" i="30"/>
  <c r="Y62" i="30"/>
  <c r="F51" i="30"/>
  <c r="B51" i="30"/>
  <c r="Y57" i="30"/>
  <c r="Y61" i="30"/>
  <c r="Y60" i="30"/>
  <c r="S55" i="30"/>
  <c r="Y56" i="30"/>
  <c r="X63" i="30"/>
  <c r="R63" i="30"/>
  <c r="N63" i="30"/>
  <c r="T63" i="30"/>
  <c r="G63" i="30"/>
  <c r="B74" i="30"/>
  <c r="Q63" i="30"/>
  <c r="S58" i="30"/>
  <c r="U63" i="30"/>
  <c r="E75" i="30"/>
  <c r="G76" i="30"/>
  <c r="V63" i="30"/>
  <c r="P63" i="30"/>
  <c r="Y63" i="30"/>
  <c r="B78" i="30"/>
  <c r="B80" i="30"/>
  <c r="S63" i="30"/>
  <c r="B75" i="30"/>
  <c r="B76" i="30"/>
  <c r="B81" i="30"/>
  <c r="B79" i="30"/>
  <c r="B77" i="30"/>
  <c r="E80" i="30"/>
  <c r="F75" i="30"/>
  <c r="H76" i="30"/>
  <c r="H75" i="30"/>
  <c r="B82" i="30"/>
  <c r="F78" i="30"/>
  <c r="F79" i="30"/>
  <c r="F77" i="30"/>
  <c r="F76" i="30"/>
</calcChain>
</file>

<file path=xl/sharedStrings.xml><?xml version="1.0" encoding="utf-8"?>
<sst xmlns="http://schemas.openxmlformats.org/spreadsheetml/2006/main" count="2046" uniqueCount="240">
  <si>
    <t>A1</t>
  </si>
  <si>
    <t>A2</t>
  </si>
  <si>
    <t>A3</t>
  </si>
  <si>
    <t>B3</t>
  </si>
  <si>
    <t>B4</t>
  </si>
  <si>
    <t>Commonwealth Profile</t>
  </si>
  <si>
    <t>Strengthened Resilience of Small States</t>
  </si>
  <si>
    <t>Commonwealth Ministerial Action Group</t>
  </si>
  <si>
    <t>Inclusive Education: Quality, Access and Equity</t>
  </si>
  <si>
    <t>Equitable Development and Women's Empowerment</t>
  </si>
  <si>
    <t>Enhancing Women's Leadership for Sustainable Development</t>
  </si>
  <si>
    <t>Enabling Environments for Youth Empowerment</t>
  </si>
  <si>
    <t>Youth Engagement and Empowerment</t>
  </si>
  <si>
    <t xml:space="preserve">Advancing CW Principles and Values in Global Development and Financing Decisions </t>
  </si>
  <si>
    <t>CW Small States Office</t>
  </si>
  <si>
    <t>Improving climate financing frameworks</t>
  </si>
  <si>
    <t xml:space="preserve">Quality and Results in the new Strategic Plan </t>
  </si>
  <si>
    <t xml:space="preserve">Supporting Trade and Competitiveness in the CW                                                                          </t>
  </si>
  <si>
    <t xml:space="preserve"> International Trade Policy </t>
  </si>
  <si>
    <t xml:space="preserve">Global Project - Strengthening Debt Mgmt Capacity in Member States    </t>
  </si>
  <si>
    <t>Supporting ODSG (DM) Operations</t>
  </si>
  <si>
    <t>I.O.</t>
  </si>
  <si>
    <t>Quality and reliable Information Technology Services aligned to Strategic Plan</t>
  </si>
  <si>
    <t>CSD</t>
  </si>
  <si>
    <t>EPD</t>
  </si>
  <si>
    <t>Technical Assistance, referrals and partnership mechanism respond flexible to member states needs and capacity development priorities</t>
  </si>
  <si>
    <t>TAU</t>
  </si>
  <si>
    <t>HEU</t>
  </si>
  <si>
    <t>Strengthening National Health Frameworks and Policies in the Commonwealth</t>
  </si>
  <si>
    <t>Knowledge Hubs for Education and Health</t>
  </si>
  <si>
    <t>Public Sector Governance</t>
  </si>
  <si>
    <t xml:space="preserve">Pan-Commonwealth Natural Resources Advisory Assistance </t>
  </si>
  <si>
    <t>ROL</t>
  </si>
  <si>
    <t>Promoting Judicial Independence in the Commonwealth</t>
  </si>
  <si>
    <t>COM</t>
  </si>
  <si>
    <t>SGO</t>
  </si>
  <si>
    <t>Annual consultations with Commonwealth National Women's Machineries, New York</t>
  </si>
  <si>
    <t>Partnerships with the Commonwealth Family and International Organisations</t>
  </si>
  <si>
    <t>POL</t>
  </si>
  <si>
    <t>Commonwealth Junior Election Professionals (JEP) Initiative</t>
  </si>
  <si>
    <t xml:space="preserve">Support to the Secretary-General's Good Offices     </t>
  </si>
  <si>
    <t>Global Advocacy (Enabling Outcomes)</t>
  </si>
  <si>
    <t>Establishment, operationalization and strengthening of National Human Rights Institutions</t>
  </si>
  <si>
    <t>HRU</t>
  </si>
  <si>
    <t>SPED</t>
  </si>
  <si>
    <t>ONR</t>
  </si>
  <si>
    <t>TDD</t>
  </si>
  <si>
    <t>YTH</t>
  </si>
  <si>
    <t>Direct Budget-Support for Dep. Secretary-General to implement Global Advocacy and Good Offices</t>
  </si>
  <si>
    <t xml:space="preserve">Strengthening Electoral Processes and Democratic Insitutions   </t>
  </si>
  <si>
    <t xml:space="preserve">Commonwealth Class Phase - 2                                                                                 </t>
  </si>
  <si>
    <t>Promoting the Separation of Powers in the Commonwealth</t>
  </si>
  <si>
    <t>Strengthening Justice Inistituions in the Commonwealth</t>
  </si>
  <si>
    <t xml:space="preserve">Promoting the rule of law for sustainable development in the Commonwealth  </t>
  </si>
  <si>
    <t>Project ID</t>
  </si>
  <si>
    <t>Project Title</t>
  </si>
  <si>
    <t xml:space="preserve">Commonwealth Anti-Corruption Centre                                                          </t>
  </si>
  <si>
    <t>Hubs &amp; Spokes Programme 2 - Enhancing Trade Capacity in Africa, the Carribean and the Pacific</t>
  </si>
  <si>
    <t xml:space="preserve">Re-engineering of the Commonwealth Secretariat Debt Recording and Management System </t>
  </si>
  <si>
    <t xml:space="preserve">Pan Commonwealth Maritime Boundaries and Ocean Governance Assistance                                                                                                   </t>
  </si>
  <si>
    <t>Knowledge Management and Exchange Towards Strengthened Commonwealth Networks</t>
  </si>
  <si>
    <t>Improved and constructive engagement of member states in the UN's UPR process through technical assistance</t>
  </si>
  <si>
    <t>VARIANCE</t>
  </si>
  <si>
    <t>YTD BUDGET</t>
  </si>
  <si>
    <t>NRCWG0974</t>
  </si>
  <si>
    <t>Values of 'respect and understanding' advanced</t>
  </si>
  <si>
    <t>NLCWG0961</t>
  </si>
  <si>
    <t>Dissemination of Legal Information and the Commonwealth Law Bulletin</t>
  </si>
  <si>
    <t>DMU</t>
  </si>
  <si>
    <t>ODSG-ESD</t>
  </si>
  <si>
    <t>A.1</t>
  </si>
  <si>
    <t xml:space="preserve">NPCWG0948 </t>
  </si>
  <si>
    <t>NOCWG0971</t>
  </si>
  <si>
    <t>NPCWG0946</t>
  </si>
  <si>
    <t xml:space="preserve">NPCWG0902  </t>
  </si>
  <si>
    <t>NPCWG900</t>
  </si>
  <si>
    <t xml:space="preserve">NOCWG0963   </t>
  </si>
  <si>
    <t>NRCWG0973</t>
  </si>
  <si>
    <t xml:space="preserve">NLCWG 0954 </t>
  </si>
  <si>
    <t xml:space="preserve">NLCWG0942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</si>
  <si>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NLCWG0956  </t>
  </si>
  <si>
    <t>NLCWG0941</t>
  </si>
  <si>
    <t xml:space="preserve">NJAFR0958  </t>
  </si>
  <si>
    <t>NJCWG0893</t>
  </si>
  <si>
    <t>NHCWG0925</t>
  </si>
  <si>
    <t>NHCWG0914</t>
  </si>
  <si>
    <t>NOCWG0917</t>
  </si>
  <si>
    <t>N0CWG0926</t>
  </si>
  <si>
    <t>NYCWG0945</t>
  </si>
  <si>
    <t>NHCWG0992</t>
  </si>
  <si>
    <t xml:space="preserve">NXCWG0898   </t>
  </si>
  <si>
    <t>NYCWG0924</t>
  </si>
  <si>
    <t>NXCWG0927</t>
  </si>
  <si>
    <t xml:space="preserve">NJCWG0894 </t>
  </si>
  <si>
    <t xml:space="preserve">NBCWG0923 </t>
  </si>
  <si>
    <t xml:space="preserve">NXCWG0916   </t>
  </si>
  <si>
    <t xml:space="preserve">NOCWG0960 </t>
  </si>
  <si>
    <t xml:space="preserve">NJCWG0891  </t>
  </si>
  <si>
    <t>NBCWG0940</t>
  </si>
  <si>
    <t>NUCWG0943</t>
  </si>
  <si>
    <t>NACWG0993</t>
  </si>
  <si>
    <t>NOCWG0990</t>
  </si>
  <si>
    <t>NGCWG0921</t>
  </si>
  <si>
    <t>NMCWG0934</t>
  </si>
  <si>
    <t>NPCWG0959</t>
  </si>
  <si>
    <t>NOCWG0976</t>
  </si>
  <si>
    <t>NOCWG0937</t>
  </si>
  <si>
    <t xml:space="preserve">NBCWG0938 </t>
  </si>
  <si>
    <t>NOCWG0957</t>
  </si>
  <si>
    <t xml:space="preserve">NBCWG0915 </t>
  </si>
  <si>
    <t xml:space="preserve">NOCWG0928 </t>
  </si>
  <si>
    <t>NOCWG0966</t>
  </si>
  <si>
    <t>C00009</t>
  </si>
  <si>
    <t>C00021</t>
  </si>
  <si>
    <t>C00022</t>
  </si>
  <si>
    <t>C00003</t>
  </si>
  <si>
    <t>C00004</t>
  </si>
  <si>
    <t>C00002</t>
  </si>
  <si>
    <t>C00023</t>
  </si>
  <si>
    <t>C00012</t>
  </si>
  <si>
    <t>C00019</t>
  </si>
  <si>
    <t>C00024</t>
  </si>
  <si>
    <t xml:space="preserve">Finance Ministers Meeting (FMM) </t>
  </si>
  <si>
    <t>Education Ministers Meeting</t>
  </si>
  <si>
    <t>Health Ministers Meeting</t>
  </si>
  <si>
    <t>C'Wealth Heads of Government</t>
  </si>
  <si>
    <t xml:space="preserve">Foreign Ministers Meeting (CFAMM) </t>
  </si>
  <si>
    <t xml:space="preserve">Law Ministers of Small CW Jurisdict </t>
  </si>
  <si>
    <t>Senior Officials Law Meeting</t>
  </si>
  <si>
    <t xml:space="preserve">Women's Affairs Ministers Meeting </t>
  </si>
  <si>
    <t xml:space="preserve">CYP Governance Mtgs (CYMM &amp; RAB) </t>
  </si>
  <si>
    <t>CW Sports Ministers Meeting</t>
  </si>
  <si>
    <t>PSGU</t>
  </si>
  <si>
    <t>COMSEC</t>
  </si>
  <si>
    <t xml:space="preserve">CFTC </t>
  </si>
  <si>
    <t xml:space="preserve">CYP </t>
  </si>
  <si>
    <t>EBR</t>
  </si>
  <si>
    <t>Budget Division</t>
  </si>
  <si>
    <t>ODSG (DM)</t>
  </si>
  <si>
    <t>ODSG (GD)</t>
  </si>
  <si>
    <t>ODSG (JO)</t>
  </si>
  <si>
    <t>Division</t>
  </si>
  <si>
    <t>PROGRAMME</t>
  </si>
  <si>
    <t>CONFERENCE</t>
  </si>
  <si>
    <t>TOTAL</t>
  </si>
  <si>
    <t xml:space="preserve">COMSEC </t>
  </si>
  <si>
    <t>DF</t>
  </si>
  <si>
    <t>COMMITTED BUDGET</t>
  </si>
  <si>
    <t>Uncommitted Budget</t>
  </si>
  <si>
    <t>Overcommitted Budget</t>
  </si>
  <si>
    <t>Supprting Effective Leadership</t>
  </si>
  <si>
    <t>Business Unit</t>
  </si>
  <si>
    <t>ODSG (C)</t>
  </si>
  <si>
    <t>ODSG (ESD)</t>
  </si>
  <si>
    <t>ODSG (POL)</t>
  </si>
  <si>
    <t>Programme related Activities including Conferences to Promote the  Rule of Law</t>
  </si>
  <si>
    <t>NLCWG0947</t>
  </si>
  <si>
    <t>PROJECT</t>
  </si>
  <si>
    <t>EXPENDITURE YTD</t>
  </si>
  <si>
    <t>VARIANCE (LEVELS)</t>
  </si>
  <si>
    <t xml:space="preserve">Date </t>
  </si>
  <si>
    <t>Fund</t>
  </si>
  <si>
    <t>EBR (CFTC)</t>
  </si>
  <si>
    <t>CFTC</t>
  </si>
  <si>
    <t>ODSG ESD</t>
  </si>
  <si>
    <t>CYP</t>
  </si>
  <si>
    <t>SGO (GENDER)</t>
  </si>
  <si>
    <t>B.4</t>
  </si>
  <si>
    <t>B.3</t>
  </si>
  <si>
    <t>A.3</t>
  </si>
  <si>
    <t>A.2</t>
  </si>
  <si>
    <t>EBR CFTC</t>
  </si>
  <si>
    <t>DSG-ESD</t>
  </si>
  <si>
    <t xml:space="preserve">EBR </t>
  </si>
  <si>
    <t>(+) Amount</t>
  </si>
  <si>
    <t xml:space="preserve">International Trade Policy </t>
  </si>
  <si>
    <t>EXPENDITURE YTD 29.06.2016</t>
  </si>
  <si>
    <t>Underspend</t>
  </si>
  <si>
    <t>Overspend</t>
  </si>
  <si>
    <t>NOCWG0912</t>
  </si>
  <si>
    <t>NHCWG0936</t>
  </si>
  <si>
    <t>NRCWG0965</t>
  </si>
  <si>
    <t>Good Offices</t>
  </si>
  <si>
    <t>Social Development Ministers Meeting</t>
  </si>
  <si>
    <t>NOCWG0926</t>
  </si>
  <si>
    <t>NMCWG0734</t>
  </si>
  <si>
    <t>Commonwealth Connects</t>
  </si>
  <si>
    <t>NPCWG0900</t>
  </si>
  <si>
    <t>From</t>
  </si>
  <si>
    <t>To</t>
  </si>
  <si>
    <t>???</t>
  </si>
  <si>
    <t>S.O.</t>
  </si>
  <si>
    <t xml:space="preserve"> EXPENDITURE (%)</t>
  </si>
  <si>
    <t>DEMOCRACY</t>
  </si>
  <si>
    <t>PUBLIC INSTITUTIONS</t>
  </si>
  <si>
    <t>SOCIAL DEVELOPMENT</t>
  </si>
  <si>
    <t>YOUTH</t>
  </si>
  <si>
    <t>DEVELOPMENT - SMALL STATES AND VULNERABLE STATES</t>
  </si>
  <si>
    <t>ENABLING OUTCOMES</t>
  </si>
  <si>
    <t>INTERNAL OUTCOMES</t>
  </si>
  <si>
    <t>DEVELOPMENT  - PAN-COMMONWEALTH</t>
  </si>
  <si>
    <t>Democracy</t>
  </si>
  <si>
    <t>Development</t>
  </si>
  <si>
    <t>Youth</t>
  </si>
  <si>
    <t>Enabling</t>
  </si>
  <si>
    <t>Internal</t>
  </si>
  <si>
    <t>COM/TC</t>
  </si>
  <si>
    <t xml:space="preserve"> EXPENDITURE</t>
  </si>
  <si>
    <t>Expenditure         2015-16</t>
  </si>
  <si>
    <t>INTERMEDIATE OUTCOME</t>
  </si>
  <si>
    <t>PROJECT TITLE</t>
  </si>
  <si>
    <t>Member states conduct fair, credible and inclusive elections</t>
  </si>
  <si>
    <t>Effective institutions and mechanisms for the promotion and protection of human rights</t>
  </si>
  <si>
    <t>Improved and constructive engagement of member countries in the UN's Universal Periodic Review (UPR) process through technical assistance</t>
  </si>
  <si>
    <t>Effective mechanisms ensuring the autonomous and harmonious operation of the three branches of government</t>
  </si>
  <si>
    <t>National institutions effectively facilitating the administration and delivery of rule of law and justice</t>
  </si>
  <si>
    <t>Enhanced judicial independence in member states</t>
  </si>
  <si>
    <t>Improved public administration</t>
  </si>
  <si>
    <t xml:space="preserve">Strengthened national frameworks and policies improve health outcomes </t>
  </si>
  <si>
    <t>Strengthened national policies and frameworks improve education outcomes</t>
  </si>
  <si>
    <t>Gender equality and the empowerment of women effectively mainstreamed into member states policies, frameworks and programmes and Secretariat's projects</t>
  </si>
  <si>
    <t>Improved capacity for social development</t>
  </si>
  <si>
    <t>Effective policy mechanisms for the integration and participation in the global trading system</t>
  </si>
  <si>
    <t>Commonwealth principles and values advanced in global development and financing decisions (e.g. G20 and Post 2015 MDG Framework)</t>
  </si>
  <si>
    <t>National frameworks facilitate effective debt management</t>
  </si>
  <si>
    <t>Strengthened, equitable and sustainable management of maritime and other natural resources</t>
  </si>
  <si>
    <t>Knowledge management and exchange leads to sharing of good practices and strenghthened Commonwealth Networks</t>
  </si>
  <si>
    <t>International policies, mechanisms and rules are more responsive to small states development strategies and resilience needs</t>
  </si>
  <si>
    <t>Small states enabled to effectively participate in international decision making processes</t>
  </si>
  <si>
    <t>Improved climate financing framework</t>
  </si>
  <si>
    <t>International declarations, resolutions and other commitments on democracy, development and diversity include Commonwealth perspectives</t>
  </si>
  <si>
    <t>Technical Assistance, Referral and Partnership mechanisms respond flexibly to member states' needs and capacity development priorities</t>
  </si>
  <si>
    <t>Effective planning, quality assurance and monitoring, evaluation &amp; reporting system to facilitate the delivery and reporting of the Strategic Plan</t>
  </si>
  <si>
    <t>YTD EXPENDITURE (as at 31. 05. 2017)</t>
  </si>
  <si>
    <t xml:space="preserve"> Profile of the Commonwealth is strengthened at all levels</t>
  </si>
  <si>
    <t xml:space="preserve">Supporting Trade and Competitiveness in the Commonwealth                                                                          </t>
  </si>
  <si>
    <t xml:space="preserve">Advancing Commonwealth Principles and Values in Global Development and Financing Decisions </t>
  </si>
  <si>
    <t>Commonwealth Small States Office</t>
  </si>
  <si>
    <t xml:space="preserve">Commonwealth Connects Digital Portal </t>
  </si>
  <si>
    <t>Supporting Effective Leadership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</si>
</sst>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£&quot;#,##0;[Red]\-&quot;£&quot;#,##0"/>
    <numFmt numFmtId="43" formatCode="_-* #,##0.00_-;\-* #,##0.00_-;_-* &quot;-&quot;??_-;_-@_-"/>
    <numFmt numFmtId="164" formatCode="&quot;£&quot;#,##0"/>
    <numFmt numFmtId="165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Trebuchet MS"/>
      <family val="2"/>
    </font>
    <font>
      <b/>
      <sz val="10"/>
      <color rgb="FF0070C0"/>
      <name val="Trebuchet MS"/>
      <family val="2"/>
    </font>
    <font>
      <sz val="10"/>
      <color rgb="FF0070C0"/>
      <name val="Trebuchet MS"/>
      <family val="2"/>
    </font>
    <font>
      <b/>
      <sz val="11"/>
      <color rgb="FFC00000"/>
      <name val="Trebuchet MS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Trebuchet MS"/>
      <family val="2"/>
    </font>
    <font>
      <sz val="11"/>
      <color rgb="FFFF0000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Trebuchet MS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B9FFB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3">
    <xf numFmtId="0" fontId="0" fillId="0" borderId="0"/>
    <xf numFmtId="9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57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165" fontId="1" fillId="0" borderId="6" xfId="3" applyNumberFormat="1" applyFont="1" applyBorder="1" applyAlignment="1">
      <alignment horizontal="center" vertical="center"/>
    </xf>
    <xf numFmtId="165" fontId="1" fillId="0" borderId="1" xfId="3" applyNumberFormat="1" applyFont="1" applyBorder="1" applyAlignment="1">
      <alignment horizontal="center" vertical="center"/>
    </xf>
    <xf numFmtId="165" fontId="1" fillId="0" borderId="9" xfId="3" applyNumberFormat="1" applyFont="1" applyBorder="1" applyAlignment="1">
      <alignment horizontal="center" vertical="center"/>
    </xf>
    <xf numFmtId="165" fontId="1" fillId="0" borderId="6" xfId="3" applyNumberFormat="1" applyFont="1" applyFill="1" applyBorder="1" applyAlignment="1">
      <alignment horizontal="center" vertical="center"/>
    </xf>
    <xf numFmtId="165" fontId="1" fillId="0" borderId="1" xfId="3" applyNumberFormat="1" applyFont="1" applyFill="1" applyBorder="1" applyAlignment="1">
      <alignment horizontal="center" vertical="center"/>
    </xf>
    <xf numFmtId="165" fontId="1" fillId="0" borderId="7" xfId="3" applyNumberFormat="1" applyFont="1" applyFill="1" applyBorder="1" applyAlignment="1">
      <alignment horizontal="center" vertical="center"/>
    </xf>
    <xf numFmtId="165" fontId="1" fillId="0" borderId="5" xfId="3" applyNumberFormat="1" applyFont="1" applyFill="1" applyBorder="1" applyAlignment="1">
      <alignment horizontal="center" vertical="center"/>
    </xf>
    <xf numFmtId="165" fontId="1" fillId="0" borderId="8" xfId="3" applyNumberFormat="1" applyFont="1" applyFill="1" applyBorder="1" applyAlignment="1">
      <alignment horizontal="center" vertical="center"/>
    </xf>
    <xf numFmtId="165" fontId="1" fillId="0" borderId="9" xfId="3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65" fontId="1" fillId="0" borderId="14" xfId="3" applyNumberFormat="1" applyFont="1" applyBorder="1" applyAlignment="1">
      <alignment horizontal="center" vertical="center"/>
    </xf>
    <xf numFmtId="165" fontId="1" fillId="0" borderId="38" xfId="3" applyNumberFormat="1" applyFont="1" applyBorder="1" applyAlignment="1">
      <alignment horizontal="center" vertical="center"/>
    </xf>
    <xf numFmtId="165" fontId="1" fillId="0" borderId="15" xfId="3" applyNumberFormat="1" applyFont="1" applyBorder="1" applyAlignment="1">
      <alignment horizontal="center" vertical="center"/>
    </xf>
    <xf numFmtId="165" fontId="1" fillId="0" borderId="17" xfId="3" applyNumberFormat="1" applyFont="1" applyBorder="1" applyAlignment="1">
      <alignment horizontal="center" vertical="center"/>
    </xf>
    <xf numFmtId="165" fontId="1" fillId="0" borderId="16" xfId="3" applyNumberFormat="1" applyFont="1" applyBorder="1" applyAlignment="1">
      <alignment horizontal="center" vertical="center"/>
    </xf>
    <xf numFmtId="165" fontId="1" fillId="0" borderId="7" xfId="3" applyNumberFormat="1" applyFont="1" applyBorder="1" applyAlignment="1">
      <alignment horizontal="center" vertical="center"/>
    </xf>
    <xf numFmtId="165" fontId="1" fillId="0" borderId="28" xfId="3" applyNumberFormat="1" applyFont="1" applyBorder="1" applyAlignment="1">
      <alignment horizontal="center" vertical="center"/>
    </xf>
    <xf numFmtId="165" fontId="1" fillId="0" borderId="5" xfId="3" applyNumberFormat="1" applyFont="1" applyBorder="1" applyAlignment="1">
      <alignment horizontal="center" vertical="center"/>
    </xf>
    <xf numFmtId="165" fontId="1" fillId="0" borderId="18" xfId="3" applyNumberFormat="1" applyFont="1" applyBorder="1" applyAlignment="1">
      <alignment horizontal="center" vertical="center"/>
    </xf>
    <xf numFmtId="165" fontId="1" fillId="0" borderId="8" xfId="3" applyNumberFormat="1" applyFont="1" applyBorder="1" applyAlignment="1">
      <alignment horizontal="center" vertical="center"/>
    </xf>
    <xf numFmtId="165" fontId="1" fillId="0" borderId="19" xfId="3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center" wrapText="1"/>
    </xf>
    <xf numFmtId="165" fontId="1" fillId="4" borderId="25" xfId="3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65" fontId="1" fillId="0" borderId="54" xfId="3" applyNumberFormat="1" applyFont="1" applyBorder="1" applyAlignment="1">
      <alignment horizontal="center" vertical="center"/>
    </xf>
    <xf numFmtId="165" fontId="1" fillId="0" borderId="52" xfId="3" applyNumberFormat="1" applyFont="1" applyBorder="1" applyAlignment="1">
      <alignment horizontal="center" vertical="center"/>
    </xf>
    <xf numFmtId="165" fontId="1" fillId="0" borderId="51" xfId="3" applyNumberFormat="1" applyFont="1" applyBorder="1" applyAlignment="1">
      <alignment horizontal="center" vertical="center"/>
    </xf>
    <xf numFmtId="165" fontId="1" fillId="0" borderId="30" xfId="3" applyNumberFormat="1" applyFont="1" applyBorder="1" applyAlignment="1">
      <alignment horizontal="center" vertical="center"/>
    </xf>
    <xf numFmtId="165" fontId="1" fillId="0" borderId="53" xfId="3" applyNumberFormat="1" applyFont="1" applyBorder="1" applyAlignment="1">
      <alignment horizontal="center" vertical="center"/>
    </xf>
    <xf numFmtId="165" fontId="1" fillId="0" borderId="34" xfId="3" applyNumberFormat="1" applyFont="1" applyBorder="1" applyAlignment="1">
      <alignment horizontal="center" vertical="center"/>
    </xf>
    <xf numFmtId="165" fontId="1" fillId="0" borderId="49" xfId="3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65" fontId="1" fillId="4" borderId="25" xfId="3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165" fontId="1" fillId="0" borderId="25" xfId="3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165" fontId="1" fillId="4" borderId="35" xfId="3" applyNumberFormat="1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 wrapText="1"/>
    </xf>
    <xf numFmtId="165" fontId="1" fillId="0" borderId="15" xfId="3" applyNumberFormat="1" applyFont="1" applyFill="1" applyBorder="1" applyAlignment="1">
      <alignment horizontal="center" vertical="center"/>
    </xf>
    <xf numFmtId="165" fontId="1" fillId="0" borderId="17" xfId="3" applyNumberFormat="1" applyFont="1" applyFill="1" applyBorder="1" applyAlignment="1">
      <alignment horizontal="center" vertical="center"/>
    </xf>
    <xf numFmtId="165" fontId="1" fillId="0" borderId="28" xfId="3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165" fontId="1" fillId="0" borderId="21" xfId="3" applyNumberFormat="1" applyFont="1" applyBorder="1" applyAlignment="1">
      <alignment horizontal="center" vertical="center"/>
    </xf>
    <xf numFmtId="165" fontId="1" fillId="0" borderId="4" xfId="3" applyNumberFormat="1" applyFont="1" applyBorder="1" applyAlignment="1">
      <alignment horizontal="center" vertical="center"/>
    </xf>
    <xf numFmtId="165" fontId="1" fillId="0" borderId="20" xfId="3" applyNumberFormat="1" applyFont="1" applyBorder="1" applyAlignment="1">
      <alignment horizontal="center" vertical="center"/>
    </xf>
    <xf numFmtId="165" fontId="1" fillId="0" borderId="3" xfId="3" applyNumberFormat="1" applyFont="1" applyBorder="1" applyAlignment="1">
      <alignment horizontal="center" vertical="center"/>
    </xf>
    <xf numFmtId="165" fontId="1" fillId="0" borderId="50" xfId="3" applyNumberFormat="1" applyFont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 wrapText="1"/>
    </xf>
    <xf numFmtId="165" fontId="1" fillId="0" borderId="1" xfId="3" applyNumberFormat="1" applyFont="1" applyFill="1" applyBorder="1" applyAlignment="1">
      <alignment vertical="center"/>
    </xf>
    <xf numFmtId="165" fontId="1" fillId="0" borderId="55" xfId="3" applyNumberFormat="1" applyFont="1" applyBorder="1" applyAlignment="1">
      <alignment horizontal="center" vertical="center"/>
    </xf>
    <xf numFmtId="165" fontId="1" fillId="0" borderId="47" xfId="3" applyNumberFormat="1" applyFont="1" applyBorder="1" applyAlignment="1">
      <alignment horizontal="center" vertical="center"/>
    </xf>
    <xf numFmtId="165" fontId="1" fillId="0" borderId="21" xfId="3" applyNumberFormat="1" applyFont="1" applyFill="1" applyBorder="1" applyAlignment="1">
      <alignment vertical="center"/>
    </xf>
    <xf numFmtId="165" fontId="1" fillId="0" borderId="23" xfId="3" applyNumberFormat="1" applyFont="1" applyFill="1" applyBorder="1" applyAlignment="1">
      <alignment vertical="center"/>
    </xf>
    <xf numFmtId="165" fontId="1" fillId="0" borderId="52" xfId="3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5" fontId="1" fillId="0" borderId="28" xfId="3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 wrapText="1"/>
    </xf>
    <xf numFmtId="165" fontId="1" fillId="0" borderId="54" xfId="3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2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65" fontId="1" fillId="0" borderId="14" xfId="3" applyNumberFormat="1" applyFont="1" applyFill="1" applyBorder="1" applyAlignment="1">
      <alignment horizontal="center" vertical="center"/>
    </xf>
    <xf numFmtId="165" fontId="1" fillId="0" borderId="18" xfId="3" applyNumberFormat="1" applyFont="1" applyFill="1" applyBorder="1" applyAlignment="1">
      <alignment horizontal="center" vertical="center"/>
    </xf>
    <xf numFmtId="165" fontId="1" fillId="0" borderId="38" xfId="3" applyNumberFormat="1" applyFont="1" applyFill="1" applyBorder="1" applyAlignment="1">
      <alignment horizontal="center" vertical="center"/>
    </xf>
    <xf numFmtId="165" fontId="1" fillId="0" borderId="16" xfId="3" applyNumberFormat="1" applyFont="1" applyFill="1" applyBorder="1" applyAlignment="1">
      <alignment horizontal="center" vertical="center"/>
    </xf>
    <xf numFmtId="165" fontId="1" fillId="0" borderId="19" xfId="3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65" fontId="1" fillId="0" borderId="24" xfId="3" applyNumberFormat="1" applyFont="1" applyFill="1" applyBorder="1" applyAlignment="1">
      <alignment horizontal="center" vertical="center"/>
    </xf>
    <xf numFmtId="165" fontId="1" fillId="0" borderId="26" xfId="3" applyNumberFormat="1" applyFont="1" applyFill="1" applyBorder="1" applyAlignment="1">
      <alignment horizontal="center" vertical="center"/>
    </xf>
    <xf numFmtId="165" fontId="1" fillId="0" borderId="27" xfId="3" applyNumberFormat="1" applyFont="1" applyFill="1" applyBorder="1" applyAlignment="1">
      <alignment horizontal="center" vertical="center"/>
    </xf>
    <xf numFmtId="165" fontId="1" fillId="0" borderId="49" xfId="3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/>
    </xf>
    <xf numFmtId="165" fontId="1" fillId="0" borderId="50" xfId="3" applyNumberFormat="1" applyFont="1" applyFill="1" applyBorder="1" applyAlignment="1">
      <alignment vertical="center"/>
    </xf>
    <xf numFmtId="165" fontId="1" fillId="0" borderId="32" xfId="3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5" fontId="1" fillId="0" borderId="23" xfId="3" applyNumberFormat="1" applyFont="1" applyFill="1" applyBorder="1" applyAlignment="1">
      <alignment horizontal="center" vertical="center"/>
    </xf>
    <xf numFmtId="165" fontId="1" fillId="0" borderId="21" xfId="3" applyNumberFormat="1" applyFont="1" applyFill="1" applyBorder="1" applyAlignment="1">
      <alignment horizontal="center" vertical="center"/>
    </xf>
    <xf numFmtId="165" fontId="1" fillId="0" borderId="2" xfId="3" applyNumberFormat="1" applyFont="1" applyFill="1" applyBorder="1" applyAlignment="1">
      <alignment horizontal="center" vertical="center"/>
    </xf>
    <xf numFmtId="165" fontId="1" fillId="0" borderId="4" xfId="3" applyNumberFormat="1" applyFont="1" applyFill="1" applyBorder="1" applyAlignment="1">
      <alignment horizontal="center" vertical="center"/>
    </xf>
    <xf numFmtId="165" fontId="1" fillId="0" borderId="22" xfId="3" applyNumberFormat="1" applyFont="1" applyFill="1" applyBorder="1" applyAlignment="1">
      <alignment horizontal="center" vertical="center"/>
    </xf>
    <xf numFmtId="165" fontId="1" fillId="0" borderId="20" xfId="3" applyNumberFormat="1" applyFont="1" applyFill="1" applyBorder="1" applyAlignment="1">
      <alignment horizontal="center" vertical="center"/>
    </xf>
    <xf numFmtId="165" fontId="1" fillId="0" borderId="32" xfId="3" applyNumberFormat="1" applyFont="1" applyFill="1" applyBorder="1" applyAlignment="1">
      <alignment horizontal="center" vertical="center"/>
    </xf>
    <xf numFmtId="165" fontId="1" fillId="0" borderId="13" xfId="3" applyNumberFormat="1" applyFont="1" applyFill="1" applyBorder="1" applyAlignment="1">
      <alignment horizontal="center" vertical="center"/>
    </xf>
    <xf numFmtId="165" fontId="1" fillId="0" borderId="12" xfId="3" applyNumberFormat="1" applyFont="1" applyFill="1" applyBorder="1" applyAlignment="1">
      <alignment horizontal="center" vertical="center"/>
    </xf>
    <xf numFmtId="165" fontId="1" fillId="0" borderId="23" xfId="3" applyNumberFormat="1" applyFont="1" applyBorder="1" applyAlignment="1">
      <alignment horizontal="center" vertical="center"/>
    </xf>
    <xf numFmtId="165" fontId="1" fillId="0" borderId="32" xfId="3" applyNumberFormat="1" applyFont="1" applyBorder="1" applyAlignment="1">
      <alignment horizontal="center" vertical="center"/>
    </xf>
    <xf numFmtId="165" fontId="1" fillId="0" borderId="2" xfId="3" applyNumberFormat="1" applyFont="1" applyBorder="1" applyAlignment="1">
      <alignment horizontal="center" vertical="center"/>
    </xf>
    <xf numFmtId="165" fontId="1" fillId="0" borderId="13" xfId="3" applyNumberFormat="1" applyFont="1" applyBorder="1" applyAlignment="1">
      <alignment horizontal="center" vertical="center"/>
    </xf>
    <xf numFmtId="165" fontId="1" fillId="0" borderId="22" xfId="3" applyNumberFormat="1" applyFont="1" applyBorder="1" applyAlignment="1">
      <alignment horizontal="center" vertical="center"/>
    </xf>
    <xf numFmtId="165" fontId="1" fillId="0" borderId="12" xfId="3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5" borderId="8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5" borderId="20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5" borderId="7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/>
    <xf numFmtId="0" fontId="6" fillId="7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2" fillId="0" borderId="2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165" fontId="1" fillId="0" borderId="42" xfId="3" applyNumberFormat="1" applyFont="1" applyFill="1" applyBorder="1" applyAlignment="1">
      <alignment horizontal="center" vertical="center"/>
    </xf>
    <xf numFmtId="165" fontId="1" fillId="0" borderId="43" xfId="3" applyNumberFormat="1" applyFont="1" applyFill="1" applyBorder="1" applyAlignment="1">
      <alignment horizontal="center" vertical="center"/>
    </xf>
    <xf numFmtId="165" fontId="1" fillId="0" borderId="44" xfId="3" applyNumberFormat="1" applyFont="1" applyFill="1" applyBorder="1" applyAlignment="1">
      <alignment horizontal="center" vertical="center"/>
    </xf>
    <xf numFmtId="165" fontId="1" fillId="0" borderId="45" xfId="3" applyNumberFormat="1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left" vertical="center" wrapText="1"/>
    </xf>
    <xf numFmtId="0" fontId="1" fillId="5" borderId="38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5" borderId="15" xfId="0" applyFont="1" applyFill="1" applyBorder="1" applyAlignment="1">
      <alignment horizontal="left" vertical="center" wrapText="1"/>
    </xf>
    <xf numFmtId="165" fontId="1" fillId="0" borderId="51" xfId="3" applyNumberFormat="1" applyFont="1" applyFill="1" applyBorder="1" applyAlignment="1">
      <alignment horizontal="center" vertical="center"/>
    </xf>
    <xf numFmtId="165" fontId="1" fillId="0" borderId="30" xfId="3" applyNumberFormat="1" applyFont="1" applyFill="1" applyBorder="1" applyAlignment="1">
      <alignment horizontal="center" vertical="center"/>
    </xf>
    <xf numFmtId="165" fontId="1" fillId="0" borderId="53" xfId="3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165" fontId="1" fillId="0" borderId="46" xfId="3" applyNumberFormat="1" applyFont="1" applyFill="1" applyBorder="1" applyAlignment="1">
      <alignment horizontal="center" vertical="center"/>
    </xf>
    <xf numFmtId="165" fontId="1" fillId="0" borderId="19" xfId="3" applyNumberFormat="1" applyFont="1" applyFill="1" applyBorder="1" applyAlignment="1">
      <alignment vertical="center"/>
    </xf>
    <xf numFmtId="9" fontId="1" fillId="0" borderId="54" xfId="1" applyFont="1" applyBorder="1" applyAlignment="1">
      <alignment horizontal="center" vertical="center"/>
    </xf>
    <xf numFmtId="9" fontId="1" fillId="0" borderId="21" xfId="1" applyFont="1" applyBorder="1" applyAlignment="1">
      <alignment horizontal="center" vertical="center"/>
    </xf>
    <xf numFmtId="9" fontId="1" fillId="0" borderId="52" xfId="1" applyFont="1" applyBorder="1" applyAlignment="1">
      <alignment horizontal="center" vertical="center"/>
    </xf>
    <xf numFmtId="9" fontId="1" fillId="0" borderId="1" xfId="1" applyFont="1" applyBorder="1" applyAlignment="1">
      <alignment horizontal="center" vertical="center"/>
    </xf>
    <xf numFmtId="9" fontId="1" fillId="0" borderId="15" xfId="1" applyFont="1" applyBorder="1" applyAlignment="1">
      <alignment horizontal="center" vertical="center"/>
    </xf>
    <xf numFmtId="9" fontId="1" fillId="0" borderId="28" xfId="1" applyFont="1" applyBorder="1" applyAlignment="1">
      <alignment horizontal="center" vertical="center"/>
    </xf>
    <xf numFmtId="9" fontId="1" fillId="0" borderId="51" xfId="1" applyFont="1" applyBorder="1" applyAlignment="1">
      <alignment horizontal="center" vertical="center"/>
    </xf>
    <xf numFmtId="9" fontId="1" fillId="0" borderId="2" xfId="1" applyFont="1" applyBorder="1" applyAlignment="1">
      <alignment horizontal="center" vertical="center"/>
    </xf>
    <xf numFmtId="9" fontId="1" fillId="0" borderId="17" xfId="1" applyFont="1" applyBorder="1" applyAlignment="1">
      <alignment horizontal="center" vertical="center"/>
    </xf>
    <xf numFmtId="9" fontId="1" fillId="0" borderId="23" xfId="1" applyFont="1" applyBorder="1" applyAlignment="1">
      <alignment horizontal="center" vertical="center"/>
    </xf>
    <xf numFmtId="9" fontId="1" fillId="0" borderId="30" xfId="1" applyFont="1" applyBorder="1" applyAlignment="1">
      <alignment horizontal="center" vertical="center"/>
    </xf>
    <xf numFmtId="9" fontId="1" fillId="0" borderId="6" xfId="1" applyFont="1" applyBorder="1" applyAlignment="1">
      <alignment horizontal="center" vertical="center"/>
    </xf>
    <xf numFmtId="9" fontId="1" fillId="0" borderId="14" xfId="1" applyFont="1" applyBorder="1" applyAlignment="1">
      <alignment horizontal="center" vertical="center"/>
    </xf>
    <xf numFmtId="9" fontId="1" fillId="0" borderId="18" xfId="1" applyFont="1" applyBorder="1" applyAlignment="1">
      <alignment horizontal="center" vertical="center"/>
    </xf>
    <xf numFmtId="9" fontId="1" fillId="0" borderId="4" xfId="1" applyFont="1" applyBorder="1" applyAlignment="1">
      <alignment horizontal="center" vertical="center"/>
    </xf>
    <xf numFmtId="9" fontId="1" fillId="0" borderId="38" xfId="1" applyFont="1" applyBorder="1" applyAlignment="1">
      <alignment horizontal="center" vertical="center"/>
    </xf>
    <xf numFmtId="9" fontId="1" fillId="0" borderId="53" xfId="1" applyFont="1" applyBorder="1" applyAlignment="1">
      <alignment horizontal="center" vertical="center"/>
    </xf>
    <xf numFmtId="9" fontId="1" fillId="0" borderId="9" xfId="1" applyFont="1" applyBorder="1" applyAlignment="1">
      <alignment horizontal="center" vertical="center"/>
    </xf>
    <xf numFmtId="9" fontId="1" fillId="0" borderId="16" xfId="1" applyFont="1" applyBorder="1" applyAlignment="1">
      <alignment horizontal="center" vertical="center"/>
    </xf>
    <xf numFmtId="9" fontId="1" fillId="0" borderId="19" xfId="1" applyFont="1" applyBorder="1" applyAlignment="1">
      <alignment horizontal="center" vertical="center"/>
    </xf>
    <xf numFmtId="9" fontId="1" fillId="0" borderId="55" xfId="1" applyFont="1" applyBorder="1" applyAlignment="1">
      <alignment horizontal="center" vertical="center"/>
    </xf>
    <xf numFmtId="9" fontId="1" fillId="0" borderId="3" xfId="1" applyFont="1" applyBorder="1" applyAlignment="1">
      <alignment horizontal="center" vertical="center"/>
    </xf>
    <xf numFmtId="9" fontId="1" fillId="0" borderId="47" xfId="1" applyFont="1" applyBorder="1" applyAlignment="1">
      <alignment horizontal="center" vertical="center"/>
    </xf>
    <xf numFmtId="9" fontId="1" fillId="0" borderId="50" xfId="1" applyFont="1" applyBorder="1" applyAlignment="1">
      <alignment horizontal="center" vertical="center"/>
    </xf>
    <xf numFmtId="9" fontId="1" fillId="0" borderId="52" xfId="1" applyFont="1" applyFill="1" applyBorder="1" applyAlignment="1">
      <alignment horizontal="center" vertical="center"/>
    </xf>
    <xf numFmtId="9" fontId="1" fillId="0" borderId="28" xfId="1" applyFont="1" applyFill="1" applyBorder="1" applyAlignment="1">
      <alignment horizontal="center" vertical="center"/>
    </xf>
    <xf numFmtId="9" fontId="1" fillId="0" borderId="1" xfId="1" applyFont="1" applyFill="1" applyBorder="1" applyAlignment="1">
      <alignment horizontal="center" vertical="center"/>
    </xf>
    <xf numFmtId="9" fontId="1" fillId="0" borderId="15" xfId="1" applyFont="1" applyFill="1" applyBorder="1" applyAlignment="1">
      <alignment horizontal="center" vertical="center"/>
    </xf>
    <xf numFmtId="9" fontId="1" fillId="0" borderId="34" xfId="1" applyFont="1" applyBorder="1" applyAlignment="1">
      <alignment horizontal="center" vertical="center"/>
    </xf>
    <xf numFmtId="9" fontId="1" fillId="0" borderId="13" xfId="1" applyFont="1" applyBorder="1" applyAlignment="1">
      <alignment horizontal="center" vertical="center"/>
    </xf>
    <xf numFmtId="9" fontId="1" fillId="0" borderId="49" xfId="1" applyFont="1" applyBorder="1" applyAlignment="1">
      <alignment horizontal="center" vertical="center"/>
    </xf>
    <xf numFmtId="9" fontId="1" fillId="0" borderId="32" xfId="1" applyFont="1" applyBorder="1" applyAlignment="1">
      <alignment horizontal="center" vertical="center"/>
    </xf>
    <xf numFmtId="9" fontId="1" fillId="0" borderId="20" xfId="1" applyFont="1" applyBorder="1" applyAlignment="1">
      <alignment horizontal="center" vertical="center"/>
    </xf>
    <xf numFmtId="9" fontId="1" fillId="0" borderId="7" xfId="1" applyFont="1" applyBorder="1" applyAlignment="1">
      <alignment horizontal="center" vertical="center"/>
    </xf>
    <xf numFmtId="9" fontId="1" fillId="0" borderId="22" xfId="1" applyFont="1" applyBorder="1" applyAlignment="1">
      <alignment horizontal="center" vertical="center"/>
    </xf>
    <xf numFmtId="9" fontId="1" fillId="0" borderId="5" xfId="1" applyFont="1" applyBorder="1" applyAlignment="1">
      <alignment horizontal="center" vertical="center"/>
    </xf>
    <xf numFmtId="9" fontId="1" fillId="0" borderId="8" xfId="1" applyFont="1" applyBorder="1" applyAlignment="1">
      <alignment horizontal="center" vertical="center"/>
    </xf>
    <xf numFmtId="9" fontId="1" fillId="0" borderId="12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6" fontId="1" fillId="0" borderId="1" xfId="0" applyNumberFormat="1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165" fontId="1" fillId="4" borderId="56" xfId="3" applyNumberFormat="1" applyFont="1" applyFill="1" applyBorder="1" applyAlignment="1">
      <alignment horizontal="left" vertical="center"/>
    </xf>
    <xf numFmtId="0" fontId="2" fillId="4" borderId="45" xfId="0" applyFont="1" applyFill="1" applyBorder="1" applyAlignment="1">
      <alignment horizontal="center" vertical="center" wrapText="1"/>
    </xf>
    <xf numFmtId="165" fontId="1" fillId="4" borderId="8" xfId="3" applyNumberFormat="1" applyFont="1" applyFill="1" applyBorder="1" applyAlignment="1">
      <alignment horizontal="center" vertical="center"/>
    </xf>
    <xf numFmtId="165" fontId="1" fillId="4" borderId="9" xfId="3" applyNumberFormat="1" applyFont="1" applyFill="1" applyBorder="1" applyAlignment="1">
      <alignment horizontal="center" vertical="center"/>
    </xf>
    <xf numFmtId="165" fontId="1" fillId="4" borderId="19" xfId="3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5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6" fontId="1" fillId="0" borderId="2" xfId="0" applyNumberFormat="1" applyFont="1" applyBorder="1" applyAlignment="1">
      <alignment horizontal="left" vertical="center" wrapText="1"/>
    </xf>
    <xf numFmtId="0" fontId="13" fillId="0" borderId="57" xfId="0" applyFont="1" applyBorder="1" applyAlignment="1">
      <alignment horizontal="center"/>
    </xf>
    <xf numFmtId="0" fontId="13" fillId="0" borderId="57" xfId="0" applyFont="1" applyBorder="1" applyAlignment="1">
      <alignment horizontal="left"/>
    </xf>
    <xf numFmtId="6" fontId="14" fillId="0" borderId="57" xfId="0" applyNumberFormat="1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0" fillId="0" borderId="1" xfId="0" applyFill="1" applyBorder="1"/>
    <xf numFmtId="0" fontId="2" fillId="0" borderId="4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65" fontId="1" fillId="0" borderId="23" xfId="3" applyNumberFormat="1" applyFont="1" applyBorder="1" applyAlignment="1">
      <alignment horizontal="center" vertical="center"/>
    </xf>
    <xf numFmtId="165" fontId="1" fillId="0" borderId="2" xfId="3" applyNumberFormat="1" applyFont="1" applyBorder="1" applyAlignment="1">
      <alignment horizontal="center" vertical="center"/>
    </xf>
    <xf numFmtId="165" fontId="1" fillId="0" borderId="13" xfId="3" applyNumberFormat="1" applyFont="1" applyBorder="1" applyAlignment="1">
      <alignment horizontal="center" vertical="center"/>
    </xf>
    <xf numFmtId="9" fontId="1" fillId="0" borderId="2" xfId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8" borderId="15" xfId="0" applyFont="1" applyFill="1" applyBorder="1" applyAlignment="1">
      <alignment horizontal="left" vertical="center" wrapText="1"/>
    </xf>
    <xf numFmtId="6" fontId="1" fillId="0" borderId="0" xfId="0" applyNumberFormat="1" applyFont="1" applyBorder="1" applyAlignment="1">
      <alignment horizontal="left" vertical="center" wrapText="1"/>
    </xf>
    <xf numFmtId="9" fontId="14" fillId="0" borderId="57" xfId="1" applyFont="1" applyBorder="1" applyAlignment="1">
      <alignment horizontal="center" wrapText="1"/>
    </xf>
    <xf numFmtId="0" fontId="13" fillId="0" borderId="58" xfId="0" applyFont="1" applyBorder="1" applyAlignment="1">
      <alignment horizontal="center"/>
    </xf>
    <xf numFmtId="0" fontId="13" fillId="0" borderId="58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6" fontId="14" fillId="0" borderId="58" xfId="0" applyNumberFormat="1" applyFont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165" fontId="1" fillId="0" borderId="52" xfId="3" applyNumberFormat="1" applyFont="1" applyBorder="1" applyAlignment="1">
      <alignment vertical="center"/>
    </xf>
    <xf numFmtId="165" fontId="1" fillId="0" borderId="1" xfId="3" applyNumberFormat="1" applyFont="1" applyBorder="1" applyAlignment="1">
      <alignment vertical="center"/>
    </xf>
    <xf numFmtId="165" fontId="1" fillId="0" borderId="15" xfId="3" applyNumberFormat="1" applyFont="1" applyBorder="1" applyAlignment="1">
      <alignment vertical="center"/>
    </xf>
    <xf numFmtId="165" fontId="1" fillId="0" borderId="28" xfId="3" applyNumberFormat="1" applyFont="1" applyBorder="1" applyAlignment="1">
      <alignment vertical="center"/>
    </xf>
    <xf numFmtId="9" fontId="1" fillId="0" borderId="52" xfId="1" applyFont="1" applyBorder="1" applyAlignment="1">
      <alignment vertical="center"/>
    </xf>
    <xf numFmtId="9" fontId="1" fillId="0" borderId="1" xfId="1" applyFont="1" applyBorder="1" applyAlignment="1">
      <alignment vertical="center"/>
    </xf>
    <xf numFmtId="9" fontId="1" fillId="0" borderId="15" xfId="1" applyFont="1" applyBorder="1" applyAlignment="1">
      <alignment vertical="center"/>
    </xf>
    <xf numFmtId="9" fontId="1" fillId="0" borderId="28" xfId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165" fontId="1" fillId="0" borderId="0" xfId="3" applyNumberFormat="1" applyFont="1" applyFill="1" applyBorder="1" applyAlignment="1">
      <alignment horizontal="center" vertical="center"/>
    </xf>
    <xf numFmtId="165" fontId="1" fillId="0" borderId="0" xfId="3" applyNumberFormat="1" applyFont="1" applyBorder="1" applyAlignment="1">
      <alignment horizontal="center" vertical="center"/>
    </xf>
    <xf numFmtId="9" fontId="1" fillId="0" borderId="0" xfId="1" applyFont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left" vertical="center"/>
    </xf>
    <xf numFmtId="165" fontId="1" fillId="0" borderId="24" xfId="3" applyNumberFormat="1" applyFont="1" applyBorder="1" applyAlignment="1">
      <alignment horizontal="center" vertical="center"/>
    </xf>
    <xf numFmtId="165" fontId="1" fillId="0" borderId="25" xfId="3" applyNumberFormat="1" applyFont="1" applyBorder="1" applyAlignment="1">
      <alignment horizontal="center" vertical="center"/>
    </xf>
    <xf numFmtId="165" fontId="1" fillId="0" borderId="26" xfId="3" applyNumberFormat="1" applyFont="1" applyBorder="1" applyAlignment="1">
      <alignment horizontal="center" vertical="center"/>
    </xf>
    <xf numFmtId="165" fontId="1" fillId="0" borderId="27" xfId="3" applyNumberFormat="1" applyFont="1" applyBorder="1" applyAlignment="1">
      <alignment horizontal="center" vertical="center"/>
    </xf>
    <xf numFmtId="9" fontId="1" fillId="0" borderId="27" xfId="1" applyFont="1" applyBorder="1" applyAlignment="1">
      <alignment horizontal="center" vertical="center"/>
    </xf>
    <xf numFmtId="0" fontId="2" fillId="0" borderId="62" xfId="0" applyFont="1" applyFill="1" applyBorder="1" applyAlignment="1">
      <alignment horizontal="left" vertical="center" wrapText="1"/>
    </xf>
    <xf numFmtId="165" fontId="1" fillId="0" borderId="10" xfId="3" applyNumberFormat="1" applyFont="1" applyFill="1" applyBorder="1" applyAlignment="1">
      <alignment horizontal="center" vertical="center"/>
    </xf>
    <xf numFmtId="165" fontId="1" fillId="0" borderId="11" xfId="3" applyNumberFormat="1" applyFont="1" applyFill="1" applyBorder="1" applyAlignment="1">
      <alignment horizontal="center" vertical="center"/>
    </xf>
    <xf numFmtId="165" fontId="1" fillId="0" borderId="29" xfId="3" applyNumberFormat="1" applyFont="1" applyFill="1" applyBorder="1" applyAlignment="1">
      <alignment horizontal="center" vertical="center"/>
    </xf>
    <xf numFmtId="165" fontId="1" fillId="0" borderId="36" xfId="3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65" fontId="1" fillId="0" borderId="37" xfId="3" applyNumberFormat="1" applyFont="1" applyBorder="1" applyAlignment="1">
      <alignment horizontal="center" vertical="center"/>
    </xf>
    <xf numFmtId="9" fontId="1" fillId="0" borderId="0" xfId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65" fontId="1" fillId="0" borderId="35" xfId="3" applyNumberFormat="1" applyFont="1" applyBorder="1" applyAlignment="1">
      <alignment horizontal="center" vertical="center"/>
    </xf>
    <xf numFmtId="9" fontId="1" fillId="0" borderId="35" xfId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165" fontId="0" fillId="0" borderId="6" xfId="0" applyNumberFormat="1" applyBorder="1"/>
    <xf numFmtId="165" fontId="0" fillId="0" borderId="1" xfId="0" applyNumberFormat="1" applyBorder="1"/>
    <xf numFmtId="165" fontId="0" fillId="0" borderId="9" xfId="0" applyNumberFormat="1" applyBorder="1"/>
    <xf numFmtId="0" fontId="2" fillId="0" borderId="33" xfId="0" applyFont="1" applyBorder="1" applyAlignment="1">
      <alignment horizontal="right" vertical="center" wrapText="1"/>
    </xf>
    <xf numFmtId="165" fontId="0" fillId="0" borderId="5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165" fontId="0" fillId="0" borderId="18" xfId="0" applyNumberFormat="1" applyBorder="1"/>
    <xf numFmtId="165" fontId="0" fillId="0" borderId="28" xfId="0" applyNumberFormat="1" applyBorder="1"/>
    <xf numFmtId="165" fontId="0" fillId="0" borderId="19" xfId="0" applyNumberFormat="1" applyBorder="1"/>
    <xf numFmtId="165" fontId="0" fillId="0" borderId="14" xfId="0" applyNumberFormat="1" applyBorder="1"/>
    <xf numFmtId="165" fontId="0" fillId="0" borderId="15" xfId="0" applyNumberFormat="1" applyBorder="1"/>
    <xf numFmtId="165" fontId="0" fillId="0" borderId="16" xfId="0" applyNumberFormat="1" applyBorder="1"/>
    <xf numFmtId="0" fontId="1" fillId="0" borderId="63" xfId="0" applyFont="1" applyFill="1" applyBorder="1" applyAlignment="1">
      <alignment horizontal="left" vertical="center"/>
    </xf>
    <xf numFmtId="0" fontId="1" fillId="0" borderId="66" xfId="0" applyFont="1" applyFill="1" applyBorder="1" applyAlignment="1">
      <alignment horizontal="left" vertical="center"/>
    </xf>
    <xf numFmtId="0" fontId="1" fillId="0" borderId="65" xfId="0" applyFont="1" applyFill="1" applyBorder="1" applyAlignment="1">
      <alignment horizontal="left" vertical="center"/>
    </xf>
    <xf numFmtId="9" fontId="0" fillId="0" borderId="0" xfId="1" applyFont="1"/>
    <xf numFmtId="165" fontId="1" fillId="0" borderId="2" xfId="3" applyNumberFormat="1" applyFont="1" applyBorder="1" applyAlignment="1">
      <alignment horizontal="center" vertical="center"/>
    </xf>
    <xf numFmtId="9" fontId="1" fillId="0" borderId="12" xfId="1" applyFont="1" applyBorder="1" applyAlignment="1">
      <alignment horizontal="center" vertical="center"/>
    </xf>
    <xf numFmtId="9" fontId="1" fillId="0" borderId="13" xfId="1" applyFont="1" applyBorder="1" applyAlignment="1">
      <alignment horizontal="center" vertical="center"/>
    </xf>
    <xf numFmtId="9" fontId="1" fillId="0" borderId="32" xfId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9" fontId="0" fillId="0" borderId="1" xfId="1" applyFont="1" applyBorder="1"/>
    <xf numFmtId="9" fontId="0" fillId="0" borderId="1" xfId="0" applyNumberFormat="1" applyBorder="1"/>
    <xf numFmtId="0" fontId="2" fillId="0" borderId="10" xfId="0" applyFont="1" applyFill="1" applyBorder="1" applyAlignment="1">
      <alignment horizontal="center" vertical="center"/>
    </xf>
    <xf numFmtId="165" fontId="1" fillId="0" borderId="23" xfId="3" applyNumberFormat="1" applyFont="1" applyBorder="1" applyAlignment="1">
      <alignment horizontal="center" vertical="center"/>
    </xf>
    <xf numFmtId="165" fontId="1" fillId="0" borderId="32" xfId="3" applyNumberFormat="1" applyFont="1" applyBorder="1" applyAlignment="1">
      <alignment horizontal="center" vertical="center"/>
    </xf>
    <xf numFmtId="165" fontId="1" fillId="0" borderId="22" xfId="3" applyNumberFormat="1" applyFont="1" applyBorder="1" applyAlignment="1">
      <alignment horizontal="center" vertical="center"/>
    </xf>
    <xf numFmtId="165" fontId="1" fillId="0" borderId="12" xfId="3" applyNumberFormat="1" applyFont="1" applyBorder="1" applyAlignment="1">
      <alignment horizontal="center" vertical="center"/>
    </xf>
    <xf numFmtId="165" fontId="1" fillId="0" borderId="2" xfId="3" applyNumberFormat="1" applyFont="1" applyBorder="1" applyAlignment="1">
      <alignment horizontal="center" vertical="center"/>
    </xf>
    <xf numFmtId="165" fontId="1" fillId="0" borderId="13" xfId="3" applyNumberFormat="1" applyFont="1" applyBorder="1" applyAlignment="1">
      <alignment horizontal="center" vertical="center"/>
    </xf>
    <xf numFmtId="9" fontId="1" fillId="0" borderId="22" xfId="1" applyFont="1" applyBorder="1" applyAlignment="1">
      <alignment horizontal="center" vertical="center"/>
    </xf>
    <xf numFmtId="9" fontId="1" fillId="0" borderId="12" xfId="1" applyFont="1" applyBorder="1" applyAlignment="1">
      <alignment horizontal="center" vertical="center"/>
    </xf>
    <xf numFmtId="9" fontId="1" fillId="0" borderId="2" xfId="1" applyFont="1" applyBorder="1" applyAlignment="1">
      <alignment horizontal="center" vertical="center"/>
    </xf>
    <xf numFmtId="9" fontId="1" fillId="0" borderId="13" xfId="1" applyFont="1" applyBorder="1" applyAlignment="1">
      <alignment horizontal="center" vertical="center"/>
    </xf>
    <xf numFmtId="9" fontId="1" fillId="0" borderId="23" xfId="1" applyFont="1" applyBorder="1" applyAlignment="1">
      <alignment horizontal="center" vertical="center"/>
    </xf>
    <xf numFmtId="9" fontId="1" fillId="0" borderId="32" xfId="1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65" fontId="1" fillId="0" borderId="58" xfId="3" applyNumberFormat="1" applyFont="1" applyFill="1" applyBorder="1" applyAlignment="1">
      <alignment horizontal="center" vertical="center"/>
    </xf>
    <xf numFmtId="165" fontId="1" fillId="0" borderId="58" xfId="3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5" fontId="1" fillId="0" borderId="23" xfId="3" applyNumberFormat="1" applyFont="1" applyBorder="1" applyAlignment="1">
      <alignment horizontal="center" vertical="center"/>
    </xf>
    <xf numFmtId="165" fontId="1" fillId="0" borderId="32" xfId="3" applyNumberFormat="1" applyFont="1" applyBorder="1" applyAlignment="1">
      <alignment horizontal="center" vertical="center"/>
    </xf>
    <xf numFmtId="165" fontId="1" fillId="0" borderId="22" xfId="3" applyNumberFormat="1" applyFont="1" applyBorder="1" applyAlignment="1">
      <alignment horizontal="center" vertical="center"/>
    </xf>
    <xf numFmtId="165" fontId="1" fillId="0" borderId="12" xfId="3" applyNumberFormat="1" applyFont="1" applyBorder="1" applyAlignment="1">
      <alignment horizontal="center" vertical="center"/>
    </xf>
    <xf numFmtId="165" fontId="1" fillId="0" borderId="2" xfId="3" applyNumberFormat="1" applyFont="1" applyBorder="1" applyAlignment="1">
      <alignment horizontal="center" vertical="center"/>
    </xf>
    <xf numFmtId="165" fontId="1" fillId="0" borderId="13" xfId="3" applyNumberFormat="1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65" fontId="1" fillId="0" borderId="0" xfId="0" applyNumberFormat="1" applyFont="1"/>
    <xf numFmtId="165" fontId="1" fillId="10" borderId="1" xfId="3" applyNumberFormat="1" applyFont="1" applyFill="1" applyBorder="1" applyAlignment="1">
      <alignment horizontal="center" vertical="center"/>
    </xf>
    <xf numFmtId="165" fontId="1" fillId="6" borderId="15" xfId="3" applyNumberFormat="1" applyFont="1" applyFill="1" applyBorder="1" applyAlignment="1">
      <alignment horizontal="center" vertical="center"/>
    </xf>
    <xf numFmtId="165" fontId="1" fillId="6" borderId="16" xfId="3" applyNumberFormat="1" applyFont="1" applyFill="1" applyBorder="1" applyAlignment="1">
      <alignment horizontal="center" vertical="center"/>
    </xf>
    <xf numFmtId="165" fontId="1" fillId="12" borderId="14" xfId="3" applyNumberFormat="1" applyFont="1" applyFill="1" applyBorder="1" applyAlignment="1">
      <alignment horizontal="center" vertical="center"/>
    </xf>
    <xf numFmtId="165" fontId="1" fillId="6" borderId="1" xfId="3" applyNumberFormat="1" applyFont="1" applyFill="1" applyBorder="1" applyAlignment="1">
      <alignment horizontal="center" vertical="center"/>
    </xf>
    <xf numFmtId="165" fontId="1" fillId="6" borderId="9" xfId="3" applyNumberFormat="1" applyFont="1" applyFill="1" applyBorder="1" applyAlignment="1">
      <alignment horizontal="center" vertical="center"/>
    </xf>
    <xf numFmtId="165" fontId="1" fillId="12" borderId="6" xfId="3" applyNumberFormat="1" applyFont="1" applyFill="1" applyBorder="1" applyAlignment="1">
      <alignment horizontal="center" vertical="center"/>
    </xf>
    <xf numFmtId="165" fontId="1" fillId="12" borderId="9" xfId="3" applyNumberFormat="1" applyFont="1" applyFill="1" applyBorder="1" applyAlignment="1">
      <alignment horizontal="center" vertical="center"/>
    </xf>
    <xf numFmtId="165" fontId="1" fillId="6" borderId="4" xfId="3" applyNumberFormat="1" applyFont="1" applyFill="1" applyBorder="1" applyAlignment="1">
      <alignment horizontal="center" vertical="center"/>
    </xf>
    <xf numFmtId="165" fontId="1" fillId="6" borderId="38" xfId="3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left" vertical="center" wrapText="1"/>
    </xf>
    <xf numFmtId="165" fontId="15" fillId="0" borderId="7" xfId="3" applyNumberFormat="1" applyFont="1" applyFill="1" applyBorder="1" applyAlignment="1">
      <alignment horizontal="center" vertical="center"/>
    </xf>
    <xf numFmtId="165" fontId="15" fillId="0" borderId="1" xfId="3" applyNumberFormat="1" applyFont="1" applyFill="1" applyBorder="1" applyAlignment="1">
      <alignment horizontal="center" vertical="center"/>
    </xf>
    <xf numFmtId="165" fontId="15" fillId="0" borderId="15" xfId="3" applyNumberFormat="1" applyFont="1" applyFill="1" applyBorder="1" applyAlignment="1">
      <alignment horizontal="center" vertical="center"/>
    </xf>
    <xf numFmtId="165" fontId="15" fillId="0" borderId="28" xfId="3" applyNumberFormat="1" applyFont="1" applyFill="1" applyBorder="1" applyAlignment="1">
      <alignment horizontal="center" vertical="center"/>
    </xf>
    <xf numFmtId="165" fontId="15" fillId="0" borderId="7" xfId="3" applyNumberFormat="1" applyFont="1" applyBorder="1" applyAlignment="1">
      <alignment horizontal="center" vertical="center"/>
    </xf>
    <xf numFmtId="165" fontId="15" fillId="0" borderId="1" xfId="3" applyNumberFormat="1" applyFont="1" applyBorder="1" applyAlignment="1">
      <alignment horizontal="center" vertical="center"/>
    </xf>
    <xf numFmtId="165" fontId="15" fillId="0" borderId="15" xfId="3" applyNumberFormat="1" applyFont="1" applyBorder="1" applyAlignment="1">
      <alignment horizontal="center" vertical="center"/>
    </xf>
    <xf numFmtId="165" fontId="15" fillId="0" borderId="28" xfId="3" applyNumberFormat="1" applyFont="1" applyBorder="1" applyAlignment="1">
      <alignment horizontal="center" vertical="center"/>
    </xf>
    <xf numFmtId="165" fontId="1" fillId="0" borderId="3" xfId="3" applyNumberFormat="1" applyFont="1" applyFill="1" applyBorder="1" applyAlignment="1">
      <alignment horizontal="center" vertical="center"/>
    </xf>
    <xf numFmtId="165" fontId="1" fillId="0" borderId="50" xfId="3" applyNumberFormat="1" applyFont="1" applyFill="1" applyBorder="1" applyAlignment="1">
      <alignment horizontal="center" vertical="center"/>
    </xf>
    <xf numFmtId="165" fontId="1" fillId="0" borderId="68" xfId="3" applyNumberFormat="1" applyFont="1" applyBorder="1" applyAlignment="1">
      <alignment horizontal="center" vertical="center"/>
    </xf>
    <xf numFmtId="165" fontId="1" fillId="12" borderId="1" xfId="3" applyNumberFormat="1" applyFont="1" applyFill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5" fontId="1" fillId="0" borderId="65" xfId="3" applyNumberFormat="1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horizontal="left" vertical="center" wrapText="1"/>
    </xf>
    <xf numFmtId="0" fontId="1" fillId="0" borderId="65" xfId="0" applyFont="1" applyFill="1" applyBorder="1" applyAlignment="1">
      <alignment horizontal="left" vertical="center" wrapText="1"/>
    </xf>
    <xf numFmtId="165" fontId="1" fillId="0" borderId="60" xfId="3" applyNumberFormat="1" applyFont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165" fontId="1" fillId="0" borderId="70" xfId="3" applyNumberFormat="1" applyFont="1" applyFill="1" applyBorder="1" applyAlignment="1">
      <alignment horizontal="center" vertical="center"/>
    </xf>
    <xf numFmtId="165" fontId="1" fillId="0" borderId="63" xfId="3" applyNumberFormat="1" applyFont="1" applyFill="1" applyBorder="1" applyAlignment="1">
      <alignment horizontal="center" vertical="center"/>
    </xf>
    <xf numFmtId="165" fontId="1" fillId="0" borderId="66" xfId="3" applyNumberFormat="1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165" fontId="15" fillId="0" borderId="9" xfId="3" applyNumberFormat="1" applyFont="1" applyFill="1" applyBorder="1" applyAlignment="1">
      <alignment horizontal="center" vertical="center"/>
    </xf>
    <xf numFmtId="165" fontId="15" fillId="0" borderId="8" xfId="3" applyNumberFormat="1" applyFont="1" applyFill="1" applyBorder="1" applyAlignment="1">
      <alignment horizontal="center" vertical="center"/>
    </xf>
    <xf numFmtId="165" fontId="15" fillId="0" borderId="16" xfId="3" applyNumberFormat="1" applyFont="1" applyFill="1" applyBorder="1" applyAlignment="1">
      <alignment horizontal="center" vertical="center"/>
    </xf>
    <xf numFmtId="165" fontId="15" fillId="0" borderId="19" xfId="3" applyNumberFormat="1" applyFont="1" applyFill="1" applyBorder="1" applyAlignment="1">
      <alignment horizontal="center" vertical="center"/>
    </xf>
    <xf numFmtId="165" fontId="1" fillId="0" borderId="41" xfId="3" applyNumberFormat="1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left" vertical="center" wrapText="1"/>
    </xf>
    <xf numFmtId="0" fontId="1" fillId="0" borderId="58" xfId="0" applyFont="1" applyFill="1" applyBorder="1" applyAlignment="1">
      <alignment horizontal="left" vertical="center"/>
    </xf>
    <xf numFmtId="0" fontId="1" fillId="5" borderId="58" xfId="0" applyFont="1" applyFill="1" applyBorder="1" applyAlignment="1">
      <alignment horizontal="left" vertical="center" wrapText="1"/>
    </xf>
    <xf numFmtId="165" fontId="15" fillId="0" borderId="12" xfId="3" applyNumberFormat="1" applyFont="1" applyFill="1" applyBorder="1" applyAlignment="1">
      <alignment horizontal="center" vertical="center"/>
    </xf>
    <xf numFmtId="165" fontId="15" fillId="0" borderId="13" xfId="3" applyNumberFormat="1" applyFont="1" applyFill="1" applyBorder="1" applyAlignment="1">
      <alignment horizontal="center" vertical="center"/>
    </xf>
    <xf numFmtId="165" fontId="15" fillId="0" borderId="49" xfId="3" applyNumberFormat="1" applyFont="1" applyFill="1" applyBorder="1" applyAlignment="1">
      <alignment horizontal="center" vertical="center"/>
    </xf>
    <xf numFmtId="165" fontId="15" fillId="0" borderId="32" xfId="3" applyNumberFormat="1" applyFont="1" applyFill="1" applyBorder="1" applyAlignment="1">
      <alignment horizontal="center" vertical="center"/>
    </xf>
    <xf numFmtId="165" fontId="1" fillId="12" borderId="4" xfId="3" applyNumberFormat="1" applyFont="1" applyFill="1" applyBorder="1" applyAlignment="1">
      <alignment horizontal="center" vertical="center"/>
    </xf>
    <xf numFmtId="165" fontId="1" fillId="12" borderId="38" xfId="3" applyNumberFormat="1" applyFont="1" applyFill="1" applyBorder="1" applyAlignment="1">
      <alignment horizontal="center" vertical="center"/>
    </xf>
    <xf numFmtId="165" fontId="1" fillId="0" borderId="41" xfId="3" applyNumberFormat="1" applyFont="1" applyBorder="1" applyAlignment="1">
      <alignment horizontal="center" vertical="center"/>
    </xf>
    <xf numFmtId="9" fontId="1" fillId="0" borderId="41" xfId="1" applyFont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29" xfId="0" applyFont="1" applyBorder="1" applyAlignment="1">
      <alignment horizontal="left" vertical="center" wrapText="1"/>
    </xf>
    <xf numFmtId="0" fontId="1" fillId="0" borderId="41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left" vertical="center"/>
    </xf>
    <xf numFmtId="0" fontId="1" fillId="0" borderId="41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9" fontId="1" fillId="0" borderId="58" xfId="1" applyFont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165" fontId="1" fillId="0" borderId="34" xfId="3" applyNumberFormat="1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9" fontId="1" fillId="0" borderId="41" xfId="1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left" vertical="center" wrapText="1"/>
    </xf>
    <xf numFmtId="9" fontId="1" fillId="0" borderId="25" xfId="1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9" fontId="1" fillId="0" borderId="26" xfId="1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165" fontId="1" fillId="0" borderId="33" xfId="3" applyNumberFormat="1" applyFont="1" applyBorder="1" applyAlignment="1">
      <alignment horizontal="center" vertical="center"/>
    </xf>
    <xf numFmtId="165" fontId="1" fillId="0" borderId="11" xfId="3" applyNumberFormat="1" applyFont="1" applyBorder="1" applyAlignment="1">
      <alignment horizontal="center" vertical="center"/>
    </xf>
    <xf numFmtId="165" fontId="1" fillId="0" borderId="29" xfId="3" applyNumberFormat="1" applyFont="1" applyBorder="1" applyAlignment="1">
      <alignment horizontal="center" vertical="center"/>
    </xf>
    <xf numFmtId="165" fontId="1" fillId="0" borderId="31" xfId="3" applyNumberFormat="1" applyFont="1" applyBorder="1" applyAlignment="1">
      <alignment horizontal="center" vertical="center"/>
    </xf>
    <xf numFmtId="9" fontId="1" fillId="0" borderId="33" xfId="1" applyFont="1" applyBorder="1" applyAlignment="1">
      <alignment horizontal="center" vertical="center"/>
    </xf>
    <xf numFmtId="9" fontId="1" fillId="0" borderId="11" xfId="1" applyFont="1" applyBorder="1" applyAlignment="1">
      <alignment horizontal="center" vertical="center"/>
    </xf>
    <xf numFmtId="9" fontId="1" fillId="0" borderId="29" xfId="1" applyFont="1" applyBorder="1" applyAlignment="1">
      <alignment horizontal="center" vertical="center"/>
    </xf>
    <xf numFmtId="9" fontId="1" fillId="0" borderId="31" xfId="1" applyFont="1" applyBorder="1" applyAlignment="1">
      <alignment horizontal="center" vertical="center"/>
    </xf>
    <xf numFmtId="9" fontId="1" fillId="0" borderId="53" xfId="1" applyFont="1" applyFill="1" applyBorder="1" applyAlignment="1">
      <alignment horizontal="center" vertical="center"/>
    </xf>
    <xf numFmtId="9" fontId="1" fillId="0" borderId="19" xfId="1" applyFont="1" applyFill="1" applyBorder="1" applyAlignment="1">
      <alignment horizontal="center" vertical="center"/>
    </xf>
    <xf numFmtId="165" fontId="1" fillId="6" borderId="6" xfId="3" applyNumberFormat="1" applyFont="1" applyFill="1" applyBorder="1" applyAlignment="1">
      <alignment horizontal="center" vertical="center"/>
    </xf>
    <xf numFmtId="165" fontId="1" fillId="0" borderId="0" xfId="0" applyNumberFormat="1" applyFont="1" applyFill="1"/>
    <xf numFmtId="165" fontId="1" fillId="0" borderId="0" xfId="0" applyNumberFormat="1" applyFont="1" applyFill="1" applyAlignment="1">
      <alignment horizontal="right" vertical="center"/>
    </xf>
    <xf numFmtId="165" fontId="1" fillId="9" borderId="38" xfId="3" applyNumberFormat="1" applyFont="1" applyFill="1" applyBorder="1" applyAlignment="1">
      <alignment horizontal="center" vertical="center"/>
    </xf>
    <xf numFmtId="165" fontId="1" fillId="9" borderId="15" xfId="3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5" fontId="1" fillId="4" borderId="1" xfId="3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17" fillId="0" borderId="0" xfId="0" applyFont="1" applyFill="1" applyAlignment="1">
      <alignment horizontal="right" vertical="center"/>
    </xf>
    <xf numFmtId="165" fontId="17" fillId="0" borderId="0" xfId="0" applyNumberFormat="1" applyFont="1" applyFill="1" applyBorder="1" applyAlignment="1">
      <alignment horizontal="center" vertical="center"/>
    </xf>
    <xf numFmtId="165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3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165" fontId="17" fillId="0" borderId="1" xfId="3" applyNumberFormat="1" applyFont="1" applyFill="1" applyBorder="1" applyAlignment="1">
      <alignment horizontal="center" vertical="center"/>
    </xf>
    <xf numFmtId="0" fontId="16" fillId="13" borderId="1" xfId="0" applyFont="1" applyFill="1" applyBorder="1" applyAlignment="1">
      <alignment horizontal="center" vertical="center" wrapText="1"/>
    </xf>
    <xf numFmtId="0" fontId="16" fillId="13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5" fontId="17" fillId="0" borderId="1" xfId="3" applyNumberFormat="1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0" fillId="0" borderId="41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65" fontId="1" fillId="0" borderId="23" xfId="3" applyNumberFormat="1" applyFont="1" applyBorder="1" applyAlignment="1">
      <alignment horizontal="center" vertical="center"/>
    </xf>
    <xf numFmtId="165" fontId="1" fillId="0" borderId="32" xfId="3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left" vertical="center"/>
    </xf>
    <xf numFmtId="0" fontId="12" fillId="0" borderId="37" xfId="0" applyFont="1" applyFill="1" applyBorder="1" applyAlignment="1">
      <alignment horizontal="left" vertical="center"/>
    </xf>
    <xf numFmtId="0" fontId="2" fillId="0" borderId="36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65" fontId="1" fillId="0" borderId="22" xfId="3" applyNumberFormat="1" applyFont="1" applyBorder="1" applyAlignment="1">
      <alignment horizontal="center" vertical="center"/>
    </xf>
    <xf numFmtId="165" fontId="1" fillId="0" borderId="12" xfId="3" applyNumberFormat="1" applyFont="1" applyBorder="1" applyAlignment="1">
      <alignment horizontal="center" vertical="center"/>
    </xf>
    <xf numFmtId="165" fontId="1" fillId="0" borderId="2" xfId="3" applyNumberFormat="1" applyFont="1" applyBorder="1" applyAlignment="1">
      <alignment horizontal="center" vertical="center"/>
    </xf>
    <xf numFmtId="165" fontId="1" fillId="0" borderId="13" xfId="3" applyNumberFormat="1" applyFont="1" applyBorder="1" applyAlignment="1">
      <alignment horizontal="center" vertical="center"/>
    </xf>
    <xf numFmtId="0" fontId="12" fillId="0" borderId="40" xfId="0" applyFont="1" applyFill="1" applyBorder="1" applyAlignment="1">
      <alignment horizontal="left" vertical="center"/>
    </xf>
    <xf numFmtId="0" fontId="1" fillId="8" borderId="15" xfId="0" applyFont="1" applyFill="1" applyBorder="1" applyAlignment="1">
      <alignment horizontal="center" vertical="center" wrapText="1"/>
    </xf>
    <xf numFmtId="0" fontId="1" fillId="8" borderId="5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</cellXfs>
  <cellStyles count="103">
    <cellStyle name="Comma" xfId="3" builtinId="3"/>
    <cellStyle name="Comma 2" xfId="102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Normal" xfId="0" builtinId="0"/>
    <cellStyle name="Normal 2" xfId="2"/>
    <cellStyle name="Percent" xfId="1" builtinId="5"/>
  </cellStyles>
  <dxfs count="459"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B9FFB9"/>
      <color rgb="FFFF00FF"/>
      <color rgb="FFFFCCFF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YTD BUDGET</c:v>
          </c:tx>
          <c:spPr>
            <a:solidFill>
              <a:schemeClr val="accent5">
                <a:lumMod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'A-Outcome'!$A$55:$A$62</c:f>
              <c:strCache>
                <c:ptCount val="8"/>
                <c:pt idx="0">
                  <c:v>DEMOCRACY</c:v>
                </c:pt>
                <c:pt idx="1">
                  <c:v>PUBLIC INSTITUTIONS</c:v>
                </c:pt>
                <c:pt idx="2">
                  <c:v>SOCIAL DEVELOPMENT</c:v>
                </c:pt>
                <c:pt idx="3">
                  <c:v>YOUTH</c:v>
                </c:pt>
                <c:pt idx="4">
                  <c:v>DEVELOPMENT  - PAN-COMMONWEALTH</c:v>
                </c:pt>
                <c:pt idx="5">
                  <c:v>DEVELOPMENT - SMALL STATES AND VULNERABLE STATES</c:v>
                </c:pt>
                <c:pt idx="6">
                  <c:v>ENABLING OUTCOMES</c:v>
                </c:pt>
                <c:pt idx="7">
                  <c:v>INTERNAL OUTCOMES</c:v>
                </c:pt>
              </c:strCache>
            </c:strRef>
          </c:cat>
          <c:val>
            <c:numRef>
              <c:f>'A-Outcome'!$G$55:$G$62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79-4E2B-99E1-4E4AC74F54F5}"/>
            </c:ext>
          </c:extLst>
        </c:ser>
        <c:ser>
          <c:idx val="1"/>
          <c:order val="1"/>
          <c:tx>
            <c:v>YTD EXPENDITURE</c:v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F77C924-3924-422F-BF30-93F6C50C6C7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FD79-4E2B-99E1-4E4AC74F54F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7ACB0CD-2AA5-4D26-8AD0-D0A059B028D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D79-4E2B-99E1-4E4AC74F54F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7FFE788-F083-47A6-BE20-31318889E68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D79-4E2B-99E1-4E4AC74F54F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AF748EB-D058-44A3-9781-78B8AB1A8F7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D79-4E2B-99E1-4E4AC74F54F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0750052-54EC-4813-989E-04F53B2383A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D79-4E2B-99E1-4E4AC74F54F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033477F-D4BC-4B5C-B099-152B93E8066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FD79-4E2B-99E1-4E4AC74F54F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CEB6A9C-971C-47BC-8EC8-8AC64A23037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FD79-4E2B-99E1-4E4AC74F54F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394DED0-2F3C-4AA3-ADB5-0AC291E18B3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FD79-4E2B-99E1-4E4AC74F54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'A-Outcome'!$A$55:$A$62</c:f>
              <c:strCache>
                <c:ptCount val="8"/>
                <c:pt idx="0">
                  <c:v>DEMOCRACY</c:v>
                </c:pt>
                <c:pt idx="1">
                  <c:v>PUBLIC INSTITUTIONS</c:v>
                </c:pt>
                <c:pt idx="2">
                  <c:v>SOCIAL DEVELOPMENT</c:v>
                </c:pt>
                <c:pt idx="3">
                  <c:v>YOUTH</c:v>
                </c:pt>
                <c:pt idx="4">
                  <c:v>DEVELOPMENT  - PAN-COMMONWEALTH</c:v>
                </c:pt>
                <c:pt idx="5">
                  <c:v>DEVELOPMENT - SMALL STATES AND VULNERABLE STATES</c:v>
                </c:pt>
                <c:pt idx="6">
                  <c:v>ENABLING OUTCOMES</c:v>
                </c:pt>
                <c:pt idx="7">
                  <c:v>INTERNAL OUTCOMES</c:v>
                </c:pt>
              </c:strCache>
            </c:strRef>
          </c:cat>
          <c:val>
            <c:numRef>
              <c:f>'A-Outcome'!$M$55:$M$62</c:f>
              <c:numCache>
                <c:formatCode>_-* #,##0_-;\-* #,##0_-;_-* "-"??_-;_-@_-</c:formatCode>
                <c:ptCount val="8"/>
                <c:pt idx="0">
                  <c:v>1902282.14</c:v>
                </c:pt>
                <c:pt idx="1">
                  <c:v>1554342.46</c:v>
                </c:pt>
                <c:pt idx="2">
                  <c:v>759649.99</c:v>
                </c:pt>
                <c:pt idx="3">
                  <c:v>1399599.01</c:v>
                </c:pt>
                <c:pt idx="4">
                  <c:v>6446037.4300000006</c:v>
                </c:pt>
                <c:pt idx="5">
                  <c:v>2093449.2200000002</c:v>
                </c:pt>
                <c:pt idx="6">
                  <c:v>3707381.11</c:v>
                </c:pt>
                <c:pt idx="7">
                  <c:v>398889.66000000003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'A-Outcome'!$Y$55:$Y$62</c15:f>
                <c15:dlblRangeCache>
                  <c:ptCount val="8"/>
                  <c:pt idx="0">
                    <c:v>#REF!</c:v>
                  </c:pt>
                  <c:pt idx="1">
                    <c:v>#REF!</c:v>
                  </c:pt>
                  <c:pt idx="2">
                    <c:v>#REF!</c:v>
                  </c:pt>
                  <c:pt idx="3">
                    <c:v>#REF!</c:v>
                  </c:pt>
                  <c:pt idx="4">
                    <c:v>#REF!</c:v>
                  </c:pt>
                  <c:pt idx="5">
                    <c:v>#REF!</c:v>
                  </c:pt>
                  <c:pt idx="6">
                    <c:v>#REF!</c:v>
                  </c:pt>
                  <c:pt idx="7">
                    <c:v>#REF!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FD79-4E2B-99E1-4E4AC74F5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68896"/>
        <c:axId val="5869312"/>
      </c:barChart>
      <c:catAx>
        <c:axId val="586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5869312"/>
        <c:crosses val="autoZero"/>
        <c:auto val="1"/>
        <c:lblAlgn val="ctr"/>
        <c:lblOffset val="100"/>
        <c:noMultiLvlLbl val="0"/>
      </c:catAx>
      <c:valAx>
        <c:axId val="5869312"/>
        <c:scaling>
          <c:orientation val="minMax"/>
          <c:max val="7000000"/>
        </c:scaling>
        <c:delete val="0"/>
        <c:axPos val="l"/>
        <c:numFmt formatCode="_-* #,##0_-;\-* #,##0_-;_-* &quot;-&quot;??_-;_-@_-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5868896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tx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'A-Outcome'!$A$55:$A$62</c:f>
              <c:strCache>
                <c:ptCount val="8"/>
                <c:pt idx="0">
                  <c:v>DEMOCRACY</c:v>
                </c:pt>
                <c:pt idx="1">
                  <c:v>PUBLIC INSTITUTIONS</c:v>
                </c:pt>
                <c:pt idx="2">
                  <c:v>SOCIAL DEVELOPMENT</c:v>
                </c:pt>
                <c:pt idx="3">
                  <c:v>YOUTH</c:v>
                </c:pt>
                <c:pt idx="4">
                  <c:v>DEVELOPMENT  - PAN-COMMONWEALTH</c:v>
                </c:pt>
                <c:pt idx="5">
                  <c:v>DEVELOPMENT - SMALL STATES AND VULNERABLE STATES</c:v>
                </c:pt>
                <c:pt idx="6">
                  <c:v>ENABLING OUTCOMES</c:v>
                </c:pt>
                <c:pt idx="7">
                  <c:v>INTERNAL OUTCOMES</c:v>
                </c:pt>
              </c:strCache>
            </c:strRef>
          </c:cat>
          <c:val>
            <c:numRef>
              <c:f>'A-Outcome'!$G$55:$G$62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ED-43D7-A893-ABDAEAF4C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8365312"/>
        <c:axId val="1768367392"/>
      </c:radarChart>
      <c:catAx>
        <c:axId val="176836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768367392"/>
        <c:crosses val="autoZero"/>
        <c:auto val="1"/>
        <c:lblAlgn val="ctr"/>
        <c:lblOffset val="100"/>
        <c:noMultiLvlLbl val="0"/>
      </c:catAx>
      <c:valAx>
        <c:axId val="176836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768365312"/>
        <c:crosses val="autoZero"/>
        <c:crossBetween val="between"/>
        <c:majorUnit val="2000000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16-4B1D-879B-171DAF9568E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16-4B1D-879B-171DAF9568E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16-4B1D-879B-171DAF9568E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16-4B1D-879B-171DAF9568E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16-4B1D-879B-171DAF9568E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D16-4B1D-879B-171DAF9568E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D16-4B1D-879B-171DAF9568E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D16-4B1D-879B-171DAF9568EB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16-4B1D-879B-171DAF9568EB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D16-4B1D-879B-171DAF9568EB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D16-4B1D-879B-171DAF9568EB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D16-4B1D-879B-171DAF9568EB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D16-4B1D-879B-171DAF9568EB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D16-4B1D-879B-171DAF9568EB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D16-4B1D-879B-171DAF9568EB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D16-4B1D-879B-171DAF9568EB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D16-4B1D-879B-171DAF9568EB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D16-4B1D-879B-171DAF9568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baseline="0">
                    <a:solidFill>
                      <a:schemeClr val="tx1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'A-Division'!$A$3:$A$20</c:f>
              <c:strCache>
                <c:ptCount val="18"/>
                <c:pt idx="0">
                  <c:v>TDD</c:v>
                </c:pt>
                <c:pt idx="1">
                  <c:v>TAU</c:v>
                </c:pt>
                <c:pt idx="2">
                  <c:v>DMU</c:v>
                </c:pt>
                <c:pt idx="3">
                  <c:v>POL</c:v>
                </c:pt>
                <c:pt idx="4">
                  <c:v>ODSG (GD)</c:v>
                </c:pt>
                <c:pt idx="5">
                  <c:v>YTH</c:v>
                </c:pt>
                <c:pt idx="6">
                  <c:v>EPD</c:v>
                </c:pt>
                <c:pt idx="7">
                  <c:v>ONR</c:v>
                </c:pt>
                <c:pt idx="8">
                  <c:v>SGO</c:v>
                </c:pt>
                <c:pt idx="9">
                  <c:v>ROL</c:v>
                </c:pt>
                <c:pt idx="10">
                  <c:v>CSD</c:v>
                </c:pt>
                <c:pt idx="11">
                  <c:v>HEU</c:v>
                </c:pt>
                <c:pt idx="12">
                  <c:v>PSGU</c:v>
                </c:pt>
                <c:pt idx="13">
                  <c:v>COM</c:v>
                </c:pt>
                <c:pt idx="14">
                  <c:v>SPED</c:v>
                </c:pt>
                <c:pt idx="15">
                  <c:v>HRU</c:v>
                </c:pt>
                <c:pt idx="16">
                  <c:v>ODSG (DM)</c:v>
                </c:pt>
                <c:pt idx="17">
                  <c:v>ODSG (JO)</c:v>
                </c:pt>
              </c:strCache>
            </c:strRef>
          </c:cat>
          <c:val>
            <c:numRef>
              <c:f>'A-Division'!$G$3:$G$20</c:f>
              <c:numCache>
                <c:formatCode>_-* #,##0_-;\-* #,##0_-;_-* "-"??_-;_-@_-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16-4B1D-879B-171DAF956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1379168"/>
        <c:axId val="251384576"/>
      </c:barChart>
      <c:catAx>
        <c:axId val="25137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251384576"/>
        <c:crosses val="autoZero"/>
        <c:auto val="1"/>
        <c:lblAlgn val="ctr"/>
        <c:lblOffset val="100"/>
        <c:noMultiLvlLbl val="0"/>
      </c:catAx>
      <c:valAx>
        <c:axId val="25138457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251379168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baseline="0">
                    <a:solidFill>
                      <a:schemeClr val="tx1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0</xdr:row>
      <xdr:rowOff>171450</xdr:rowOff>
    </xdr:from>
    <xdr:to>
      <xdr:col>13</xdr:col>
      <xdr:colOff>28574</xdr:colOff>
      <xdr:row>19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190499</xdr:rowOff>
    </xdr:from>
    <xdr:to>
      <xdr:col>12</xdr:col>
      <xdr:colOff>590550</xdr:colOff>
      <xdr:row>39</xdr:row>
      <xdr:rowOff>161925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9524</xdr:colOff>
      <xdr:row>1</xdr:row>
      <xdr:rowOff>0</xdr:rowOff>
    </xdr:from>
    <xdr:to>
      <xdr:col>24</xdr:col>
      <xdr:colOff>266700</xdr:colOff>
      <xdr:row>17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J69"/>
  <sheetViews>
    <sheetView zoomScale="70" zoomScaleNormal="70" workbookViewId="0">
      <selection activeCell="D47" sqref="D47"/>
    </sheetView>
  </sheetViews>
  <sheetFormatPr defaultColWidth="8.88671875" defaultRowHeight="14.4" x14ac:dyDescent="0.35"/>
  <cols>
    <col min="1" max="1" width="3.33203125" style="15" customWidth="1"/>
    <col min="2" max="2" width="6.109375" style="17" customWidth="1"/>
    <col min="3" max="3" width="16" style="17" bestFit="1" customWidth="1"/>
    <col min="4" max="4" width="14" style="172" bestFit="1" customWidth="1"/>
    <col min="5" max="5" width="115.88671875" style="173" customWidth="1"/>
    <col min="6" max="6" width="6.5546875" style="15" customWidth="1"/>
    <col min="7" max="7" width="11.44140625" style="15" customWidth="1"/>
    <col min="8" max="8" width="15" style="15" customWidth="1"/>
    <col min="9" max="9" width="10.5546875" style="15" bestFit="1" customWidth="1"/>
    <col min="10" max="10" width="37.44140625" style="15" bestFit="1" customWidth="1"/>
    <col min="11" max="16384" width="8.88671875" style="15"/>
  </cols>
  <sheetData>
    <row r="1" spans="2:10" s="163" customFormat="1" x14ac:dyDescent="0.35">
      <c r="B1" s="157" t="s">
        <v>142</v>
      </c>
      <c r="C1" s="157"/>
      <c r="D1" s="158"/>
      <c r="E1" s="159"/>
      <c r="F1" s="160"/>
      <c r="G1" s="527" t="s">
        <v>143</v>
      </c>
      <c r="H1" s="527"/>
      <c r="I1" s="161"/>
      <c r="J1" s="162"/>
    </row>
    <row r="2" spans="2:10" s="16" customFormat="1" ht="20.25" customHeight="1" x14ac:dyDescent="0.35">
      <c r="B2" s="164" t="s">
        <v>21</v>
      </c>
      <c r="C2" s="165" t="s">
        <v>151</v>
      </c>
      <c r="D2" s="164" t="s">
        <v>54</v>
      </c>
      <c r="E2" s="165" t="s">
        <v>55</v>
      </c>
      <c r="G2" s="166" t="s">
        <v>21</v>
      </c>
      <c r="H2" s="167" t="s">
        <v>151</v>
      </c>
      <c r="I2" s="166" t="s">
        <v>54</v>
      </c>
      <c r="J2" s="167" t="s">
        <v>55</v>
      </c>
    </row>
    <row r="3" spans="2:10" s="12" customFormat="1" ht="15.75" customHeight="1" x14ac:dyDescent="0.3">
      <c r="B3" s="168">
        <v>1.1000000000000001</v>
      </c>
      <c r="C3" s="168" t="s">
        <v>38</v>
      </c>
      <c r="D3" s="168" t="s">
        <v>71</v>
      </c>
      <c r="E3" s="267" t="s">
        <v>7</v>
      </c>
      <c r="G3" s="251" t="s">
        <v>70</v>
      </c>
      <c r="H3" s="168" t="s">
        <v>24</v>
      </c>
      <c r="I3" s="168" t="s">
        <v>112</v>
      </c>
      <c r="J3" s="267" t="s">
        <v>122</v>
      </c>
    </row>
    <row r="4" spans="2:10" s="12" customFormat="1" ht="15.75" customHeight="1" x14ac:dyDescent="0.3">
      <c r="B4" s="168">
        <v>1.2</v>
      </c>
      <c r="C4" s="168" t="s">
        <v>38</v>
      </c>
      <c r="D4" s="267" t="s">
        <v>73</v>
      </c>
      <c r="E4" s="267" t="s">
        <v>40</v>
      </c>
      <c r="G4" s="251" t="s">
        <v>70</v>
      </c>
      <c r="H4" s="168" t="s">
        <v>27</v>
      </c>
      <c r="I4" s="168" t="s">
        <v>113</v>
      </c>
      <c r="J4" s="267" t="s">
        <v>123</v>
      </c>
    </row>
    <row r="5" spans="2:10" s="12" customFormat="1" ht="15.75" customHeight="1" x14ac:dyDescent="0.3">
      <c r="B5" s="168">
        <v>1.2</v>
      </c>
      <c r="C5" s="168" t="s">
        <v>35</v>
      </c>
      <c r="D5" s="275" t="s">
        <v>179</v>
      </c>
      <c r="E5" s="267" t="s">
        <v>182</v>
      </c>
      <c r="G5" s="251" t="s">
        <v>70</v>
      </c>
      <c r="H5" s="168" t="s">
        <v>27</v>
      </c>
      <c r="I5" s="168" t="s">
        <v>114</v>
      </c>
      <c r="J5" s="267" t="s">
        <v>124</v>
      </c>
    </row>
    <row r="6" spans="2:10" s="12" customFormat="1" ht="15.75" customHeight="1" x14ac:dyDescent="0.3">
      <c r="B6" s="168">
        <v>1.3</v>
      </c>
      <c r="C6" s="267" t="s">
        <v>38</v>
      </c>
      <c r="D6" s="267" t="s">
        <v>74</v>
      </c>
      <c r="E6" s="267" t="s">
        <v>49</v>
      </c>
      <c r="G6" s="251" t="s">
        <v>70</v>
      </c>
      <c r="H6" s="168" t="s">
        <v>38</v>
      </c>
      <c r="I6" s="168" t="s">
        <v>115</v>
      </c>
      <c r="J6" s="267" t="s">
        <v>125</v>
      </c>
    </row>
    <row r="7" spans="2:10" s="12" customFormat="1" ht="15.75" customHeight="1" x14ac:dyDescent="0.3">
      <c r="B7" s="168">
        <v>1.3</v>
      </c>
      <c r="C7" s="267" t="s">
        <v>38</v>
      </c>
      <c r="D7" s="267" t="s">
        <v>187</v>
      </c>
      <c r="E7" s="267" t="s">
        <v>39</v>
      </c>
      <c r="G7" s="251" t="s">
        <v>70</v>
      </c>
      <c r="H7" s="168" t="s">
        <v>38</v>
      </c>
      <c r="I7" s="168" t="s">
        <v>116</v>
      </c>
      <c r="J7" s="267" t="s">
        <v>126</v>
      </c>
    </row>
    <row r="8" spans="2:10" s="12" customFormat="1" ht="15.75" customHeight="1" x14ac:dyDescent="0.3">
      <c r="B8" s="168">
        <v>1.4</v>
      </c>
      <c r="C8" s="267" t="s">
        <v>43</v>
      </c>
      <c r="D8" s="168" t="s">
        <v>64</v>
      </c>
      <c r="E8" s="267" t="s">
        <v>65</v>
      </c>
      <c r="G8" s="251" t="s">
        <v>70</v>
      </c>
      <c r="H8" s="168" t="s">
        <v>32</v>
      </c>
      <c r="I8" s="168" t="s">
        <v>117</v>
      </c>
      <c r="J8" s="267" t="s">
        <v>127</v>
      </c>
    </row>
    <row r="9" spans="2:10" s="12" customFormat="1" ht="15.75" customHeight="1" x14ac:dyDescent="0.3">
      <c r="B9" s="168">
        <v>1.4</v>
      </c>
      <c r="C9" s="267" t="s">
        <v>35</v>
      </c>
      <c r="D9" s="168" t="s">
        <v>76</v>
      </c>
      <c r="E9" s="267" t="s">
        <v>50</v>
      </c>
      <c r="G9" s="251" t="s">
        <v>70</v>
      </c>
      <c r="H9" s="168" t="s">
        <v>32</v>
      </c>
      <c r="I9" s="168" t="s">
        <v>118</v>
      </c>
      <c r="J9" s="267" t="s">
        <v>128</v>
      </c>
    </row>
    <row r="10" spans="2:10" s="12" customFormat="1" ht="15.75" customHeight="1" x14ac:dyDescent="0.3">
      <c r="B10" s="168">
        <v>2.1</v>
      </c>
      <c r="C10" s="168" t="s">
        <v>43</v>
      </c>
      <c r="D10" s="168" t="s">
        <v>77</v>
      </c>
      <c r="E10" s="267" t="s">
        <v>42</v>
      </c>
      <c r="G10" s="251" t="s">
        <v>70</v>
      </c>
      <c r="H10" s="168" t="s">
        <v>35</v>
      </c>
      <c r="I10" s="168" t="s">
        <v>119</v>
      </c>
      <c r="J10" s="267" t="s">
        <v>129</v>
      </c>
    </row>
    <row r="11" spans="2:10" s="12" customFormat="1" ht="15.75" customHeight="1" x14ac:dyDescent="0.3">
      <c r="B11" s="168">
        <v>2.2000000000000002</v>
      </c>
      <c r="C11" s="267" t="s">
        <v>43</v>
      </c>
      <c r="D11" s="168" t="s">
        <v>181</v>
      </c>
      <c r="E11" s="267" t="s">
        <v>61</v>
      </c>
      <c r="G11" s="251">
        <v>4.0999999999999996</v>
      </c>
      <c r="H11" s="168" t="s">
        <v>47</v>
      </c>
      <c r="I11" s="168" t="s">
        <v>120</v>
      </c>
      <c r="J11" s="267" t="s">
        <v>130</v>
      </c>
    </row>
    <row r="12" spans="2:10" s="12" customFormat="1" ht="15.75" customHeight="1" x14ac:dyDescent="0.3">
      <c r="B12" s="168">
        <v>2.2999999999999998</v>
      </c>
      <c r="C12" s="168" t="s">
        <v>32</v>
      </c>
      <c r="D12" s="168" t="s">
        <v>78</v>
      </c>
      <c r="E12" s="267" t="s">
        <v>51</v>
      </c>
      <c r="G12" s="251">
        <v>4.0999999999999996</v>
      </c>
      <c r="H12" s="168" t="s">
        <v>47</v>
      </c>
      <c r="I12" s="168" t="s">
        <v>121</v>
      </c>
      <c r="J12" s="267" t="s">
        <v>131</v>
      </c>
    </row>
    <row r="13" spans="2:10" s="12" customFormat="1" ht="15.75" customHeight="1" x14ac:dyDescent="0.3">
      <c r="B13" s="168">
        <v>2.4</v>
      </c>
      <c r="C13" s="267" t="s">
        <v>32</v>
      </c>
      <c r="D13" s="267" t="s">
        <v>79</v>
      </c>
      <c r="E13" s="267" t="s">
        <v>52</v>
      </c>
      <c r="G13" s="169">
        <v>2</v>
      </c>
      <c r="H13" s="169">
        <v>6</v>
      </c>
      <c r="I13" s="169">
        <f>COUNTA(I3:I12)</f>
        <v>10</v>
      </c>
      <c r="J13" s="169">
        <f>COUNTA(J3:J12)</f>
        <v>10</v>
      </c>
    </row>
    <row r="14" spans="2:10" s="12" customFormat="1" ht="15.75" customHeight="1" x14ac:dyDescent="0.3">
      <c r="B14" s="168">
        <v>2.4</v>
      </c>
      <c r="C14" s="267" t="s">
        <v>32</v>
      </c>
      <c r="D14" s="168" t="s">
        <v>66</v>
      </c>
      <c r="E14" s="267" t="s">
        <v>67</v>
      </c>
    </row>
    <row r="15" spans="2:10" s="12" customFormat="1" ht="15.75" customHeight="1" x14ac:dyDescent="0.3">
      <c r="B15" s="168">
        <v>2.4</v>
      </c>
      <c r="C15" s="267" t="s">
        <v>32</v>
      </c>
      <c r="D15" s="168" t="s">
        <v>80</v>
      </c>
      <c r="E15" s="267" t="s">
        <v>53</v>
      </c>
      <c r="H15" s="268"/>
      <c r="I15" s="269"/>
      <c r="J15" s="268"/>
    </row>
    <row r="16" spans="2:10" s="12" customFormat="1" ht="15.75" customHeight="1" x14ac:dyDescent="0.3">
      <c r="B16" s="168">
        <v>2.5</v>
      </c>
      <c r="C16" s="168" t="s">
        <v>32</v>
      </c>
      <c r="D16" s="168" t="s">
        <v>81</v>
      </c>
      <c r="E16" s="267" t="s">
        <v>33</v>
      </c>
    </row>
    <row r="17" spans="2:5" s="12" customFormat="1" ht="15" customHeight="1" x14ac:dyDescent="0.3">
      <c r="B17" s="168">
        <v>2.6</v>
      </c>
      <c r="C17" s="267" t="s">
        <v>132</v>
      </c>
      <c r="D17" s="168" t="s">
        <v>82</v>
      </c>
      <c r="E17" s="267" t="s">
        <v>56</v>
      </c>
    </row>
    <row r="18" spans="2:5" s="12" customFormat="1" ht="15.75" customHeight="1" x14ac:dyDescent="0.3">
      <c r="B18" s="168">
        <v>2.6</v>
      </c>
      <c r="C18" s="267" t="s">
        <v>132</v>
      </c>
      <c r="D18" s="168" t="s">
        <v>83</v>
      </c>
      <c r="E18" s="267" t="s">
        <v>30</v>
      </c>
    </row>
    <row r="19" spans="2:5" s="12" customFormat="1" ht="15.75" customHeight="1" x14ac:dyDescent="0.3">
      <c r="B19" s="168">
        <v>3.1</v>
      </c>
      <c r="C19" s="267" t="s">
        <v>27</v>
      </c>
      <c r="D19" s="168" t="s">
        <v>84</v>
      </c>
      <c r="E19" s="267" t="s">
        <v>28</v>
      </c>
    </row>
    <row r="20" spans="2:5" s="12" customFormat="1" ht="15.75" customHeight="1" x14ac:dyDescent="0.3">
      <c r="B20" s="168">
        <v>3.2</v>
      </c>
      <c r="C20" s="168" t="s">
        <v>27</v>
      </c>
      <c r="D20" s="168" t="s">
        <v>85</v>
      </c>
      <c r="E20" s="267" t="s">
        <v>8</v>
      </c>
    </row>
    <row r="21" spans="2:5" s="12" customFormat="1" ht="15.75" customHeight="1" x14ac:dyDescent="0.3">
      <c r="B21" s="168">
        <v>3.3</v>
      </c>
      <c r="C21" s="168" t="s">
        <v>35</v>
      </c>
      <c r="D21" s="168" t="s">
        <v>86</v>
      </c>
      <c r="E21" s="267" t="s">
        <v>9</v>
      </c>
    </row>
    <row r="22" spans="2:5" s="12" customFormat="1" ht="15.75" customHeight="1" x14ac:dyDescent="0.3">
      <c r="B22" s="168">
        <v>3.4</v>
      </c>
      <c r="C22" s="267" t="s">
        <v>27</v>
      </c>
      <c r="D22" s="168" t="s">
        <v>89</v>
      </c>
      <c r="E22" s="267" t="s">
        <v>29</v>
      </c>
    </row>
    <row r="23" spans="2:5" s="12" customFormat="1" ht="15.75" customHeight="1" x14ac:dyDescent="0.3">
      <c r="B23" s="168">
        <v>3.4</v>
      </c>
      <c r="C23" s="168" t="s">
        <v>35</v>
      </c>
      <c r="D23" s="168" t="s">
        <v>87</v>
      </c>
      <c r="E23" s="267" t="s">
        <v>10</v>
      </c>
    </row>
    <row r="24" spans="2:5" s="12" customFormat="1" ht="15.75" customHeight="1" x14ac:dyDescent="0.3">
      <c r="B24" s="168">
        <v>4.0999999999999996</v>
      </c>
      <c r="C24" s="168" t="s">
        <v>47</v>
      </c>
      <c r="D24" s="168" t="s">
        <v>88</v>
      </c>
      <c r="E24" s="267" t="s">
        <v>11</v>
      </c>
    </row>
    <row r="25" spans="2:5" s="12" customFormat="1" ht="15.75" customHeight="1" x14ac:dyDescent="0.3">
      <c r="B25" s="168">
        <v>4.2</v>
      </c>
      <c r="C25" s="168" t="s">
        <v>47</v>
      </c>
      <c r="D25" s="168" t="s">
        <v>91</v>
      </c>
      <c r="E25" s="267" t="s">
        <v>12</v>
      </c>
    </row>
    <row r="26" spans="2:5" s="170" customFormat="1" ht="15.75" customHeight="1" x14ac:dyDescent="0.3">
      <c r="B26" s="168">
        <v>5.0999999999999996</v>
      </c>
      <c r="C26" s="267" t="s">
        <v>46</v>
      </c>
      <c r="D26" s="168" t="s">
        <v>96</v>
      </c>
      <c r="E26" s="267" t="s">
        <v>57</v>
      </c>
    </row>
    <row r="27" spans="2:5" s="170" customFormat="1" ht="15.75" customHeight="1" x14ac:dyDescent="0.3">
      <c r="B27" s="168">
        <v>5.0999999999999996</v>
      </c>
      <c r="C27" s="267" t="s">
        <v>46</v>
      </c>
      <c r="D27" s="168" t="s">
        <v>90</v>
      </c>
      <c r="E27" s="267" t="s">
        <v>17</v>
      </c>
    </row>
    <row r="28" spans="2:5" s="170" customFormat="1" ht="15.75" customHeight="1" x14ac:dyDescent="0.3">
      <c r="B28" s="168">
        <v>5.0999999999999996</v>
      </c>
      <c r="C28" s="267" t="s">
        <v>46</v>
      </c>
      <c r="D28" s="168" t="s">
        <v>94</v>
      </c>
      <c r="E28" s="267" t="s">
        <v>175</v>
      </c>
    </row>
    <row r="29" spans="2:5" s="12" customFormat="1" ht="15.75" customHeight="1" x14ac:dyDescent="0.3">
      <c r="B29" s="168">
        <v>5.2</v>
      </c>
      <c r="C29" s="267" t="s">
        <v>24</v>
      </c>
      <c r="D29" s="168" t="s">
        <v>98</v>
      </c>
      <c r="E29" s="267" t="s">
        <v>13</v>
      </c>
    </row>
    <row r="30" spans="2:5" s="12" customFormat="1" ht="15.75" customHeight="1" x14ac:dyDescent="0.3">
      <c r="B30" s="168">
        <v>5.3</v>
      </c>
      <c r="C30" s="267" t="s">
        <v>68</v>
      </c>
      <c r="D30" s="168" t="s">
        <v>95</v>
      </c>
      <c r="E30" s="267" t="s">
        <v>58</v>
      </c>
    </row>
    <row r="31" spans="2:5" s="12" customFormat="1" ht="15.75" customHeight="1" x14ac:dyDescent="0.3">
      <c r="B31" s="168">
        <v>5.3</v>
      </c>
      <c r="C31" s="267" t="s">
        <v>68</v>
      </c>
      <c r="D31" s="168" t="s">
        <v>92</v>
      </c>
      <c r="E31" s="267" t="s">
        <v>19</v>
      </c>
    </row>
    <row r="32" spans="2:5" s="170" customFormat="1" ht="15.75" customHeight="1" x14ac:dyDescent="0.3">
      <c r="B32" s="168">
        <v>5.4</v>
      </c>
      <c r="C32" s="267" t="s">
        <v>45</v>
      </c>
      <c r="D32" s="168" t="s">
        <v>97</v>
      </c>
      <c r="E32" s="267" t="s">
        <v>59</v>
      </c>
    </row>
    <row r="33" spans="2:5" s="170" customFormat="1" ht="15.75" customHeight="1" x14ac:dyDescent="0.3">
      <c r="B33" s="168">
        <v>5.4</v>
      </c>
      <c r="C33" s="267" t="s">
        <v>45</v>
      </c>
      <c r="D33" s="168" t="s">
        <v>93</v>
      </c>
      <c r="E33" s="267" t="s">
        <v>31</v>
      </c>
    </row>
    <row r="34" spans="2:5" s="12" customFormat="1" ht="15.75" customHeight="1" x14ac:dyDescent="0.3">
      <c r="B34" s="168">
        <v>5.5</v>
      </c>
      <c r="C34" s="267" t="s">
        <v>153</v>
      </c>
      <c r="D34" s="168" t="s">
        <v>108</v>
      </c>
      <c r="E34" s="267" t="s">
        <v>60</v>
      </c>
    </row>
    <row r="35" spans="2:5" s="12" customFormat="1" ht="15.75" customHeight="1" x14ac:dyDescent="0.3">
      <c r="B35" s="168">
        <v>6.1</v>
      </c>
      <c r="C35" s="267" t="s">
        <v>24</v>
      </c>
      <c r="D35" s="168" t="s">
        <v>107</v>
      </c>
      <c r="E35" s="267" t="s">
        <v>6</v>
      </c>
    </row>
    <row r="36" spans="2:5" s="170" customFormat="1" ht="15.75" customHeight="1" x14ac:dyDescent="0.3">
      <c r="B36" s="168">
        <v>6.2</v>
      </c>
      <c r="C36" s="267" t="s">
        <v>152</v>
      </c>
      <c r="D36" s="168" t="s">
        <v>110</v>
      </c>
      <c r="E36" s="267" t="s">
        <v>14</v>
      </c>
    </row>
    <row r="37" spans="2:5" s="12" customFormat="1" ht="15.75" customHeight="1" x14ac:dyDescent="0.3">
      <c r="B37" s="168">
        <v>6.3</v>
      </c>
      <c r="C37" s="267" t="s">
        <v>24</v>
      </c>
      <c r="D37" s="168" t="s">
        <v>109</v>
      </c>
      <c r="E37" s="267" t="s">
        <v>15</v>
      </c>
    </row>
    <row r="38" spans="2:5" s="12" customFormat="1" ht="15.75" customHeight="1" x14ac:dyDescent="0.3">
      <c r="B38" s="168" t="s">
        <v>70</v>
      </c>
      <c r="C38" s="267" t="s">
        <v>153</v>
      </c>
      <c r="D38" s="168" t="s">
        <v>106</v>
      </c>
      <c r="E38" s="267" t="s">
        <v>20</v>
      </c>
    </row>
    <row r="39" spans="2:5" s="12" customFormat="1" ht="15.75" customHeight="1" x14ac:dyDescent="0.3">
      <c r="B39" s="168" t="s">
        <v>70</v>
      </c>
      <c r="C39" s="267" t="s">
        <v>154</v>
      </c>
      <c r="D39" s="168" t="s">
        <v>72</v>
      </c>
      <c r="E39" s="267" t="s">
        <v>48</v>
      </c>
    </row>
    <row r="40" spans="2:5" s="12" customFormat="1" ht="15.75" customHeight="1" x14ac:dyDescent="0.3">
      <c r="B40" s="168" t="s">
        <v>70</v>
      </c>
      <c r="C40" s="267" t="s">
        <v>38</v>
      </c>
      <c r="D40" s="168" t="s">
        <v>104</v>
      </c>
      <c r="E40" s="267" t="s">
        <v>41</v>
      </c>
    </row>
    <row r="41" spans="2:5" s="12" customFormat="1" ht="15.75" customHeight="1" x14ac:dyDescent="0.3">
      <c r="B41" s="168" t="s">
        <v>70</v>
      </c>
      <c r="C41" s="267" t="s">
        <v>32</v>
      </c>
      <c r="D41" s="168" t="s">
        <v>156</v>
      </c>
      <c r="E41" s="267" t="s">
        <v>155</v>
      </c>
    </row>
    <row r="42" spans="2:5" s="12" customFormat="1" ht="15.75" customHeight="1" x14ac:dyDescent="0.3">
      <c r="B42" s="168" t="s">
        <v>70</v>
      </c>
      <c r="C42" s="267" t="s">
        <v>35</v>
      </c>
      <c r="D42" s="168" t="s">
        <v>105</v>
      </c>
      <c r="E42" s="267" t="s">
        <v>36</v>
      </c>
    </row>
    <row r="43" spans="2:5" s="12" customFormat="1" ht="15.75" customHeight="1" x14ac:dyDescent="0.3">
      <c r="B43" s="168" t="s">
        <v>70</v>
      </c>
      <c r="C43" s="267" t="s">
        <v>35</v>
      </c>
      <c r="D43" s="168" t="s">
        <v>111</v>
      </c>
      <c r="E43" s="267" t="s">
        <v>150</v>
      </c>
    </row>
    <row r="44" spans="2:5" s="12" customFormat="1" ht="15.75" customHeight="1" x14ac:dyDescent="0.3">
      <c r="B44" s="168" t="s">
        <v>170</v>
      </c>
      <c r="C44" s="267" t="s">
        <v>35</v>
      </c>
      <c r="D44" s="168" t="s">
        <v>101</v>
      </c>
      <c r="E44" s="267" t="s">
        <v>37</v>
      </c>
    </row>
    <row r="45" spans="2:5" s="12" customFormat="1" ht="15.75" customHeight="1" x14ac:dyDescent="0.3">
      <c r="B45" s="168" t="s">
        <v>170</v>
      </c>
      <c r="C45" s="267" t="s">
        <v>26</v>
      </c>
      <c r="D45" s="168" t="s">
        <v>102</v>
      </c>
      <c r="E45" s="267" t="s">
        <v>25</v>
      </c>
    </row>
    <row r="46" spans="2:5" s="12" customFormat="1" ht="15.75" customHeight="1" x14ac:dyDescent="0.3">
      <c r="B46" s="168" t="s">
        <v>169</v>
      </c>
      <c r="C46" s="267" t="s">
        <v>34</v>
      </c>
      <c r="D46" s="168" t="s">
        <v>103</v>
      </c>
      <c r="E46" s="267" t="s">
        <v>5</v>
      </c>
    </row>
    <row r="47" spans="2:5" s="12" customFormat="1" ht="15.75" customHeight="1" x14ac:dyDescent="0.3">
      <c r="B47" s="168" t="s">
        <v>169</v>
      </c>
      <c r="C47" s="267" t="s">
        <v>34</v>
      </c>
      <c r="D47" s="168" t="s">
        <v>185</v>
      </c>
      <c r="E47" s="267" t="s">
        <v>186</v>
      </c>
    </row>
    <row r="48" spans="2:5" s="12" customFormat="1" ht="15.75" customHeight="1" x14ac:dyDescent="0.3">
      <c r="B48" s="168" t="s">
        <v>168</v>
      </c>
      <c r="C48" s="168" t="s">
        <v>23</v>
      </c>
      <c r="D48" s="168" t="s">
        <v>100</v>
      </c>
      <c r="E48" s="267" t="s">
        <v>22</v>
      </c>
    </row>
    <row r="49" spans="2:5" s="12" customFormat="1" ht="15.75" customHeight="1" x14ac:dyDescent="0.3">
      <c r="B49" s="168" t="s">
        <v>167</v>
      </c>
      <c r="C49" s="168" t="s">
        <v>44</v>
      </c>
      <c r="D49" s="168" t="s">
        <v>99</v>
      </c>
      <c r="E49" s="267" t="s">
        <v>16</v>
      </c>
    </row>
    <row r="50" spans="2:5" s="12" customFormat="1" ht="15.75" customHeight="1" x14ac:dyDescent="0.3">
      <c r="B50" s="171">
        <v>29</v>
      </c>
      <c r="C50" s="171">
        <v>18</v>
      </c>
      <c r="D50" s="171">
        <f>COUNTA(D3:D49)</f>
        <v>47</v>
      </c>
      <c r="E50" s="171">
        <f>COUNTA(E3:E49)</f>
        <v>47</v>
      </c>
    </row>
    <row r="51" spans="2:5" s="13" customFormat="1" ht="17.25" customHeight="1" x14ac:dyDescent="0.3"/>
    <row r="52" spans="2:5" s="12" customFormat="1" ht="26.25" customHeight="1" x14ac:dyDescent="0.3">
      <c r="B52" s="18"/>
      <c r="C52" s="18"/>
      <c r="D52" s="14"/>
      <c r="E52" s="11"/>
    </row>
    <row r="53" spans="2:5" s="12" customFormat="1" ht="26.25" customHeight="1" x14ac:dyDescent="0.3">
      <c r="B53" s="14"/>
      <c r="C53" s="14"/>
    </row>
    <row r="54" spans="2:5" s="12" customFormat="1" ht="26.25" customHeight="1" x14ac:dyDescent="0.3">
      <c r="B54" s="14"/>
      <c r="C54" s="14"/>
    </row>
    <row r="55" spans="2:5" s="12" customFormat="1" ht="26.25" customHeight="1" x14ac:dyDescent="0.3">
      <c r="B55" s="14"/>
      <c r="C55" s="14"/>
    </row>
    <row r="56" spans="2:5" s="12" customFormat="1" ht="26.25" customHeight="1" x14ac:dyDescent="0.3">
      <c r="B56" s="14"/>
      <c r="C56" s="14"/>
    </row>
    <row r="57" spans="2:5" s="12" customFormat="1" ht="26.25" customHeight="1" x14ac:dyDescent="0.3">
      <c r="B57" s="14"/>
      <c r="C57" s="14"/>
    </row>
    <row r="58" spans="2:5" s="12" customFormat="1" ht="26.25" customHeight="1" x14ac:dyDescent="0.3">
      <c r="B58" s="14"/>
      <c r="C58" s="14"/>
    </row>
    <row r="59" spans="2:5" s="12" customFormat="1" ht="26.25" customHeight="1" x14ac:dyDescent="0.3">
      <c r="B59" s="14"/>
      <c r="C59" s="14"/>
    </row>
    <row r="60" spans="2:5" s="12" customFormat="1" ht="26.25" customHeight="1" x14ac:dyDescent="0.3">
      <c r="B60" s="14"/>
      <c r="C60" s="14"/>
    </row>
    <row r="61" spans="2:5" s="12" customFormat="1" ht="26.25" customHeight="1" x14ac:dyDescent="0.3">
      <c r="B61" s="14"/>
      <c r="C61" s="14"/>
    </row>
    <row r="62" spans="2:5" s="12" customFormat="1" ht="26.25" customHeight="1" x14ac:dyDescent="0.3">
      <c r="B62" s="14"/>
      <c r="C62" s="14"/>
    </row>
    <row r="63" spans="2:5" s="12" customFormat="1" ht="26.25" customHeight="1" x14ac:dyDescent="0.3">
      <c r="B63" s="14"/>
      <c r="C63" s="14"/>
    </row>
    <row r="64" spans="2:5" s="12" customFormat="1" ht="26.25" customHeight="1" x14ac:dyDescent="0.3">
      <c r="B64" s="14"/>
      <c r="C64" s="14"/>
    </row>
    <row r="65" spans="2:5" s="12" customFormat="1" ht="26.25" customHeight="1" x14ac:dyDescent="0.3">
      <c r="B65" s="17"/>
      <c r="C65" s="17"/>
      <c r="D65" s="14"/>
      <c r="E65" s="11"/>
    </row>
    <row r="66" spans="2:5" s="12" customFormat="1" ht="26.25" customHeight="1" x14ac:dyDescent="0.3">
      <c r="B66" s="17"/>
      <c r="C66" s="17"/>
      <c r="D66" s="14"/>
      <c r="E66" s="18"/>
    </row>
    <row r="67" spans="2:5" s="12" customFormat="1" ht="26.25" customHeight="1" x14ac:dyDescent="0.3">
      <c r="B67" s="17"/>
      <c r="C67" s="17"/>
      <c r="D67" s="14"/>
      <c r="E67" s="18"/>
    </row>
    <row r="68" spans="2:5" s="12" customFormat="1" ht="21.9" customHeight="1" x14ac:dyDescent="0.3">
      <c r="B68" s="17"/>
      <c r="C68" s="17"/>
      <c r="D68" s="14"/>
      <c r="E68" s="11"/>
    </row>
    <row r="69" spans="2:5" s="12" customFormat="1" ht="21.9" customHeight="1" x14ac:dyDescent="0.3">
      <c r="B69" s="17"/>
      <c r="C69" s="17"/>
      <c r="D69" s="14"/>
      <c r="E69" s="11"/>
    </row>
  </sheetData>
  <sortState ref="B3:E49">
    <sortCondition ref="B3:B49"/>
  </sortState>
  <mergeCells count="1">
    <mergeCell ref="G1:H1"/>
  </mergeCells>
  <pageMargins left="0.23622047244094491" right="0.23622047244094491" top="0.74803149606299213" bottom="0.74803149606299213" header="0.31496062992125984" footer="0.31496062992125984"/>
  <pageSetup paperSize="8" scale="86" orientation="landscape" r:id="rId1"/>
  <headerFooter>
    <oddHeader>&amp;C&amp;"Trebuchet MS,Regular"&amp;UCOMMONWEALTH SECRETARIAT
List of Projects - 2015-16</oddHeader>
    <oddFooter>&amp;L&amp;"Trebuchet MS,Regular"&amp;10&amp;Z&amp;F&amp;R&amp;"Trebuchet MS,Regular"&amp;10&amp;D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E103"/>
  <sheetViews>
    <sheetView zoomScale="53" zoomScaleNormal="53" workbookViewId="0">
      <pane ySplit="3" topLeftCell="A46" activePane="bottomLeft" state="frozen"/>
      <selection activeCell="E1" sqref="E1:E1048576"/>
      <selection pane="bottomLeft" activeCell="E1" sqref="E1:E1048576"/>
    </sheetView>
  </sheetViews>
  <sheetFormatPr defaultColWidth="8.88671875" defaultRowHeight="14.4" x14ac:dyDescent="0.3"/>
  <cols>
    <col min="1" max="1" width="3.33203125" style="3" customWidth="1"/>
    <col min="2" max="2" width="6.109375" style="73" customWidth="1"/>
    <col min="3" max="3" width="11.88671875" style="20" customWidth="1"/>
    <col min="4" max="4" width="16.88671875" style="37" customWidth="1"/>
    <col min="5" max="5" width="103.33203125" style="63" customWidth="1"/>
    <col min="6" max="6" width="13.44140625" style="94" customWidth="1"/>
    <col min="7" max="7" width="14.6640625" style="94" customWidth="1"/>
    <col min="8" max="10" width="13.44140625" style="94" customWidth="1"/>
    <col min="11" max="11" width="15.33203125" style="94" customWidth="1"/>
    <col min="12" max="12" width="13.44140625" style="3" customWidth="1"/>
    <col min="13" max="13" width="13.88671875" style="96" customWidth="1"/>
    <col min="14" max="15" width="12.33203125" style="3" customWidth="1"/>
    <col min="16" max="16" width="12.88671875" style="3" customWidth="1"/>
    <col min="17" max="17" width="15.6640625" style="3" customWidth="1"/>
    <col min="18" max="23" width="13.5546875" style="3" customWidth="1"/>
    <col min="24" max="28" width="10.88671875" style="3" customWidth="1"/>
    <col min="29" max="29" width="12.33203125" style="3" customWidth="1"/>
    <col min="30" max="30" width="8.88671875" style="3"/>
    <col min="31" max="31" width="16" style="3" customWidth="1"/>
    <col min="32" max="16384" width="8.88671875" style="3"/>
  </cols>
  <sheetData>
    <row r="1" spans="2:31" ht="15" thickBot="1" x14ac:dyDescent="0.35">
      <c r="Q1" s="388"/>
    </row>
    <row r="2" spans="2:31" s="4" customFormat="1" ht="15" thickBot="1" x14ac:dyDescent="0.35">
      <c r="B2" s="548" t="s">
        <v>142</v>
      </c>
      <c r="C2" s="560"/>
      <c r="D2" s="550" t="s">
        <v>157</v>
      </c>
      <c r="E2" s="551"/>
      <c r="F2" s="552" t="s">
        <v>63</v>
      </c>
      <c r="G2" s="553"/>
      <c r="H2" s="553"/>
      <c r="I2" s="553"/>
      <c r="J2" s="554"/>
      <c r="K2" s="555"/>
      <c r="L2" s="540" t="s">
        <v>158</v>
      </c>
      <c r="M2" s="541"/>
      <c r="N2" s="541"/>
      <c r="O2" s="541"/>
      <c r="P2" s="541"/>
      <c r="Q2" s="541"/>
      <c r="R2" s="528" t="s">
        <v>159</v>
      </c>
      <c r="S2" s="529"/>
      <c r="T2" s="529"/>
      <c r="U2" s="529"/>
      <c r="V2" s="530"/>
      <c r="W2" s="531"/>
      <c r="X2" s="528" t="s">
        <v>192</v>
      </c>
      <c r="Y2" s="529"/>
      <c r="Z2" s="529"/>
      <c r="AA2" s="529"/>
      <c r="AB2" s="530"/>
      <c r="AC2" s="531"/>
    </row>
    <row r="3" spans="2:31" s="4" customFormat="1" ht="29.4" thickBot="1" x14ac:dyDescent="0.35">
      <c r="B3" s="380" t="s">
        <v>21</v>
      </c>
      <c r="C3" s="174" t="s">
        <v>137</v>
      </c>
      <c r="D3" s="140" t="s">
        <v>54</v>
      </c>
      <c r="E3" s="25" t="s">
        <v>55</v>
      </c>
      <c r="F3" s="99" t="s">
        <v>145</v>
      </c>
      <c r="G3" s="100" t="s">
        <v>134</v>
      </c>
      <c r="H3" s="100" t="s">
        <v>135</v>
      </c>
      <c r="I3" s="101" t="s">
        <v>136</v>
      </c>
      <c r="J3" s="101" t="s">
        <v>146</v>
      </c>
      <c r="K3" s="102" t="s">
        <v>144</v>
      </c>
      <c r="L3" s="49" t="s">
        <v>145</v>
      </c>
      <c r="M3" s="91" t="s">
        <v>134</v>
      </c>
      <c r="N3" s="10" t="s">
        <v>135</v>
      </c>
      <c r="O3" s="24" t="s">
        <v>136</v>
      </c>
      <c r="P3" s="24" t="s">
        <v>146</v>
      </c>
      <c r="Q3" s="36" t="s">
        <v>144</v>
      </c>
      <c r="R3" s="49" t="s">
        <v>145</v>
      </c>
      <c r="S3" s="10" t="s">
        <v>134</v>
      </c>
      <c r="T3" s="10" t="s">
        <v>135</v>
      </c>
      <c r="U3" s="24" t="s">
        <v>136</v>
      </c>
      <c r="V3" s="24" t="s">
        <v>146</v>
      </c>
      <c r="W3" s="36" t="s">
        <v>144</v>
      </c>
      <c r="X3" s="49" t="s">
        <v>145</v>
      </c>
      <c r="Y3" s="10" t="s">
        <v>134</v>
      </c>
      <c r="Z3" s="10" t="s">
        <v>135</v>
      </c>
      <c r="AA3" s="24" t="s">
        <v>136</v>
      </c>
      <c r="AB3" s="24" t="s">
        <v>146</v>
      </c>
      <c r="AC3" s="36" t="s">
        <v>144</v>
      </c>
    </row>
    <row r="4" spans="2:31" s="1" customFormat="1" x14ac:dyDescent="0.3">
      <c r="B4" s="103">
        <v>1.1000000000000001</v>
      </c>
      <c r="C4" s="175" t="s">
        <v>38</v>
      </c>
      <c r="D4" s="141" t="s">
        <v>71</v>
      </c>
      <c r="E4" s="23" t="s">
        <v>7</v>
      </c>
      <c r="F4" s="33" t="e">
        <f>#REF!</f>
        <v>#REF!</v>
      </c>
      <c r="G4" s="30" t="e">
        <f>#REF!</f>
        <v>#REF!</v>
      </c>
      <c r="H4" s="30" t="e">
        <f>#REF!</f>
        <v>#REF!</v>
      </c>
      <c r="I4" s="30" t="e">
        <f>#REF!</f>
        <v>#REF!</v>
      </c>
      <c r="J4" s="104" t="e">
        <f>#REF!</f>
        <v>#REF!</v>
      </c>
      <c r="K4" s="124" t="e">
        <f>SUM(F4:J4)</f>
        <v>#REF!</v>
      </c>
      <c r="L4" s="79">
        <v>51680.32</v>
      </c>
      <c r="M4" s="126">
        <v>0</v>
      </c>
      <c r="N4" s="78">
        <v>0</v>
      </c>
      <c r="O4" s="78">
        <v>0</v>
      </c>
      <c r="P4" s="39">
        <v>0</v>
      </c>
      <c r="Q4" s="77">
        <f>SUM(L4:P4)</f>
        <v>51680.32</v>
      </c>
      <c r="R4" s="53" t="e">
        <f>F4-L4</f>
        <v>#REF!</v>
      </c>
      <c r="S4" s="53" t="e">
        <f t="shared" ref="R4:W22" si="0">G4-M4</f>
        <v>#REF!</v>
      </c>
      <c r="T4" s="53" t="e">
        <f t="shared" si="0"/>
        <v>#REF!</v>
      </c>
      <c r="U4" s="53" t="e">
        <f t="shared" si="0"/>
        <v>#REF!</v>
      </c>
      <c r="V4" s="53" t="e">
        <f t="shared" si="0"/>
        <v>#REF!</v>
      </c>
      <c r="W4" s="53" t="e">
        <f t="shared" si="0"/>
        <v>#REF!</v>
      </c>
      <c r="X4" s="206" t="e">
        <f>L4/F4</f>
        <v>#REF!</v>
      </c>
      <c r="Y4" s="206" t="e">
        <f t="shared" ref="Y4:AC22" si="1">M4/G4</f>
        <v>#REF!</v>
      </c>
      <c r="Z4" s="206" t="e">
        <f t="shared" si="1"/>
        <v>#REF!</v>
      </c>
      <c r="AA4" s="206" t="e">
        <f t="shared" si="1"/>
        <v>#REF!</v>
      </c>
      <c r="AB4" s="206" t="e">
        <f t="shared" si="1"/>
        <v>#REF!</v>
      </c>
      <c r="AC4" s="207" t="e">
        <f t="shared" si="1"/>
        <v>#REF!</v>
      </c>
    </row>
    <row r="5" spans="2:31" s="1" customFormat="1" x14ac:dyDescent="0.3">
      <c r="B5" s="89">
        <v>1.2</v>
      </c>
      <c r="C5" s="176" t="s">
        <v>38</v>
      </c>
      <c r="D5" s="142" t="s">
        <v>73</v>
      </c>
      <c r="E5" s="22" t="s">
        <v>40</v>
      </c>
      <c r="F5" s="32" t="e">
        <f>#REF!</f>
        <v>#REF!</v>
      </c>
      <c r="G5" s="31" t="e">
        <f>#REF!</f>
        <v>#REF!</v>
      </c>
      <c r="H5" s="31" t="e">
        <f>#REF!</f>
        <v>#REF!</v>
      </c>
      <c r="I5" s="31" t="e">
        <f>#REF!</f>
        <v>#REF!</v>
      </c>
      <c r="J5" s="70" t="e">
        <f>#REF!</f>
        <v>#REF!</v>
      </c>
      <c r="K5" s="72" t="e">
        <f t="shared" ref="K5:K78" si="2">SUM(F5:J5)</f>
        <v>#REF!</v>
      </c>
      <c r="L5" s="43">
        <v>189115</v>
      </c>
      <c r="M5" s="31">
        <v>0</v>
      </c>
      <c r="N5" s="28">
        <v>0</v>
      </c>
      <c r="O5" s="28">
        <v>0</v>
      </c>
      <c r="P5" s="390">
        <v>35596.400000000001</v>
      </c>
      <c r="Q5" s="44">
        <f t="shared" ref="Q5:Q78" si="3">SUM(L5:P5)</f>
        <v>224711.4</v>
      </c>
      <c r="R5" s="54" t="e">
        <f t="shared" si="0"/>
        <v>#REF!</v>
      </c>
      <c r="S5" s="28" t="e">
        <f t="shared" si="0"/>
        <v>#REF!</v>
      </c>
      <c r="T5" s="28" t="e">
        <f t="shared" si="0"/>
        <v>#REF!</v>
      </c>
      <c r="U5" s="28" t="e">
        <f t="shared" si="0"/>
        <v>#REF!</v>
      </c>
      <c r="V5" s="40" t="e">
        <f t="shared" si="0"/>
        <v>#REF!</v>
      </c>
      <c r="W5" s="44" t="e">
        <f t="shared" si="0"/>
        <v>#REF!</v>
      </c>
      <c r="X5" s="208" t="e">
        <f t="shared" ref="X5:AC82" si="4">L5/F5</f>
        <v>#REF!</v>
      </c>
      <c r="Y5" s="209" t="e">
        <f t="shared" si="1"/>
        <v>#REF!</v>
      </c>
      <c r="Z5" s="209" t="e">
        <f t="shared" si="1"/>
        <v>#REF!</v>
      </c>
      <c r="AA5" s="209" t="e">
        <f t="shared" si="1"/>
        <v>#REF!</v>
      </c>
      <c r="AB5" s="210" t="e">
        <f t="shared" si="1"/>
        <v>#REF!</v>
      </c>
      <c r="AC5" s="211" t="e">
        <f t="shared" si="1"/>
        <v>#REF!</v>
      </c>
    </row>
    <row r="6" spans="2:31" s="1" customFormat="1" x14ac:dyDescent="0.3">
      <c r="B6" s="120">
        <v>1.2</v>
      </c>
      <c r="C6" s="180" t="s">
        <v>35</v>
      </c>
      <c r="D6" s="143" t="s">
        <v>179</v>
      </c>
      <c r="E6" s="8" t="s">
        <v>182</v>
      </c>
      <c r="F6" s="32" t="e">
        <f>#REF!</f>
        <v>#REF!</v>
      </c>
      <c r="G6" s="31" t="e">
        <f>#REF!</f>
        <v>#REF!</v>
      </c>
      <c r="H6" s="31" t="e">
        <f>#REF!</f>
        <v>#REF!</v>
      </c>
      <c r="I6" s="31" t="e">
        <f>#REF!</f>
        <v>#REF!</v>
      </c>
      <c r="J6" s="70" t="e">
        <f>#REF!</f>
        <v>#REF!</v>
      </c>
      <c r="K6" s="72" t="e">
        <f t="shared" si="2"/>
        <v>#REF!</v>
      </c>
      <c r="L6" s="43">
        <v>3471.5099999999998</v>
      </c>
      <c r="M6" s="31"/>
      <c r="N6" s="28"/>
      <c r="O6" s="28"/>
      <c r="P6" s="40"/>
      <c r="Q6" s="44">
        <f t="shared" si="3"/>
        <v>3471.5099999999998</v>
      </c>
      <c r="R6" s="54" t="e">
        <f t="shared" si="0"/>
        <v>#REF!</v>
      </c>
      <c r="S6" s="28" t="e">
        <f t="shared" si="0"/>
        <v>#REF!</v>
      </c>
      <c r="T6" s="28" t="e">
        <f t="shared" si="0"/>
        <v>#REF!</v>
      </c>
      <c r="U6" s="28" t="e">
        <f t="shared" si="0"/>
        <v>#REF!</v>
      </c>
      <c r="V6" s="40" t="e">
        <f t="shared" si="0"/>
        <v>#REF!</v>
      </c>
      <c r="W6" s="44" t="e">
        <f t="shared" si="0"/>
        <v>#REF!</v>
      </c>
      <c r="X6" s="208" t="e">
        <f t="shared" si="4"/>
        <v>#REF!</v>
      </c>
      <c r="Y6" s="209" t="e">
        <f t="shared" si="1"/>
        <v>#REF!</v>
      </c>
      <c r="Z6" s="209" t="e">
        <f t="shared" si="1"/>
        <v>#REF!</v>
      </c>
      <c r="AA6" s="209" t="e">
        <f t="shared" si="1"/>
        <v>#REF!</v>
      </c>
      <c r="AB6" s="210" t="e">
        <f t="shared" si="1"/>
        <v>#REF!</v>
      </c>
      <c r="AC6" s="211" t="e">
        <f t="shared" si="1"/>
        <v>#REF!</v>
      </c>
    </row>
    <row r="7" spans="2:31" s="1" customFormat="1" x14ac:dyDescent="0.3">
      <c r="B7" s="120">
        <v>1.3</v>
      </c>
      <c r="C7" s="177" t="s">
        <v>38</v>
      </c>
      <c r="D7" s="143" t="s">
        <v>74</v>
      </c>
      <c r="E7" s="22" t="s">
        <v>49</v>
      </c>
      <c r="F7" s="32" t="e">
        <f>#REF!</f>
        <v>#REF!</v>
      </c>
      <c r="G7" s="31" t="e">
        <f>#REF!</f>
        <v>#REF!</v>
      </c>
      <c r="H7" s="31" t="e">
        <f>#REF!</f>
        <v>#REF!</v>
      </c>
      <c r="I7" s="31" t="e">
        <f>#REF!</f>
        <v>#REF!</v>
      </c>
      <c r="J7" s="70" t="e">
        <f>#REF!</f>
        <v>#REF!</v>
      </c>
      <c r="K7" s="87" t="e">
        <f t="shared" si="2"/>
        <v>#REF!</v>
      </c>
      <c r="L7" s="43">
        <v>877736.03</v>
      </c>
      <c r="M7" s="31">
        <v>287606.02</v>
      </c>
      <c r="N7" s="28">
        <v>0</v>
      </c>
      <c r="O7" s="389">
        <v>98419.62</v>
      </c>
      <c r="P7" s="40">
        <v>0</v>
      </c>
      <c r="Q7" s="44">
        <f t="shared" si="3"/>
        <v>1263761.67</v>
      </c>
      <c r="R7" s="54" t="e">
        <f t="shared" si="0"/>
        <v>#REF!</v>
      </c>
      <c r="S7" s="28" t="e">
        <f t="shared" si="0"/>
        <v>#REF!</v>
      </c>
      <c r="T7" s="28" t="e">
        <f t="shared" si="0"/>
        <v>#REF!</v>
      </c>
      <c r="U7" s="28" t="e">
        <f t="shared" si="0"/>
        <v>#REF!</v>
      </c>
      <c r="V7" s="40" t="e">
        <f t="shared" si="0"/>
        <v>#REF!</v>
      </c>
      <c r="W7" s="44" t="e">
        <f t="shared" si="0"/>
        <v>#REF!</v>
      </c>
      <c r="X7" s="208" t="e">
        <f t="shared" si="4"/>
        <v>#REF!</v>
      </c>
      <c r="Y7" s="209" t="e">
        <f t="shared" si="1"/>
        <v>#REF!</v>
      </c>
      <c r="Z7" s="209" t="e">
        <f t="shared" si="1"/>
        <v>#REF!</v>
      </c>
      <c r="AA7" s="209" t="e">
        <f t="shared" si="1"/>
        <v>#REF!</v>
      </c>
      <c r="AB7" s="210" t="e">
        <f t="shared" si="1"/>
        <v>#REF!</v>
      </c>
      <c r="AC7" s="211" t="e">
        <f t="shared" si="1"/>
        <v>#REF!</v>
      </c>
      <c r="AE7" s="271"/>
    </row>
    <row r="8" spans="2:31" s="1" customFormat="1" x14ac:dyDescent="0.3">
      <c r="B8" s="120">
        <v>1.3</v>
      </c>
      <c r="C8" s="177" t="s">
        <v>38</v>
      </c>
      <c r="D8" s="143" t="s">
        <v>75</v>
      </c>
      <c r="E8" s="22" t="s">
        <v>39</v>
      </c>
      <c r="F8" s="32" t="e">
        <f>#REF!</f>
        <v>#REF!</v>
      </c>
      <c r="G8" s="31" t="e">
        <f>#REF!</f>
        <v>#REF!</v>
      </c>
      <c r="H8" s="31" t="e">
        <f>#REF!</f>
        <v>#REF!</v>
      </c>
      <c r="I8" s="31" t="e">
        <f>#REF!</f>
        <v>#REF!</v>
      </c>
      <c r="J8" s="70" t="e">
        <f>#REF!</f>
        <v>#REF!</v>
      </c>
      <c r="K8" s="87" t="e">
        <f t="shared" si="2"/>
        <v>#REF!</v>
      </c>
      <c r="L8" s="43">
        <v>0</v>
      </c>
      <c r="M8" s="31">
        <v>0</v>
      </c>
      <c r="N8" s="28">
        <v>0</v>
      </c>
      <c r="O8" s="393">
        <v>102725.09</v>
      </c>
      <c r="P8" s="40">
        <v>0</v>
      </c>
      <c r="Q8" s="44">
        <f t="shared" si="3"/>
        <v>102725.09</v>
      </c>
      <c r="R8" s="54" t="e">
        <f t="shared" si="0"/>
        <v>#REF!</v>
      </c>
      <c r="S8" s="28" t="e">
        <f t="shared" si="0"/>
        <v>#REF!</v>
      </c>
      <c r="T8" s="28" t="e">
        <f t="shared" si="0"/>
        <v>#REF!</v>
      </c>
      <c r="U8" s="28" t="e">
        <f t="shared" si="0"/>
        <v>#REF!</v>
      </c>
      <c r="V8" s="40" t="e">
        <f t="shared" si="0"/>
        <v>#REF!</v>
      </c>
      <c r="W8" s="44" t="e">
        <f t="shared" si="0"/>
        <v>#REF!</v>
      </c>
      <c r="X8" s="208" t="e">
        <f t="shared" si="4"/>
        <v>#REF!</v>
      </c>
      <c r="Y8" s="209" t="e">
        <f t="shared" si="1"/>
        <v>#REF!</v>
      </c>
      <c r="Z8" s="209" t="e">
        <f t="shared" si="1"/>
        <v>#REF!</v>
      </c>
      <c r="AA8" s="209" t="e">
        <f t="shared" si="1"/>
        <v>#REF!</v>
      </c>
      <c r="AB8" s="210" t="e">
        <f t="shared" si="1"/>
        <v>#REF!</v>
      </c>
      <c r="AC8" s="211" t="e">
        <f t="shared" si="1"/>
        <v>#REF!</v>
      </c>
    </row>
    <row r="9" spans="2:31" s="1" customFormat="1" x14ac:dyDescent="0.3">
      <c r="B9" s="120">
        <v>1.4</v>
      </c>
      <c r="C9" s="178" t="s">
        <v>43</v>
      </c>
      <c r="D9" s="144" t="s">
        <v>64</v>
      </c>
      <c r="E9" s="22" t="s">
        <v>65</v>
      </c>
      <c r="F9" s="32" t="e">
        <f>#REF!</f>
        <v>#REF!</v>
      </c>
      <c r="G9" s="31" t="e">
        <f>#REF!</f>
        <v>#REF!</v>
      </c>
      <c r="H9" s="31" t="e">
        <f>#REF!</f>
        <v>#REF!</v>
      </c>
      <c r="I9" s="31" t="e">
        <f>#REF!</f>
        <v>#REF!</v>
      </c>
      <c r="J9" s="70" t="e">
        <f>#REF!</f>
        <v>#REF!</v>
      </c>
      <c r="K9" s="87" t="e">
        <f t="shared" si="2"/>
        <v>#REF!</v>
      </c>
      <c r="L9" s="32">
        <v>113436.75</v>
      </c>
      <c r="M9" s="31">
        <v>0</v>
      </c>
      <c r="N9" s="28">
        <v>0</v>
      </c>
      <c r="O9" s="28">
        <v>0</v>
      </c>
      <c r="P9" s="40">
        <v>0</v>
      </c>
      <c r="Q9" s="44">
        <f t="shared" si="3"/>
        <v>113436.75</v>
      </c>
      <c r="R9" s="54" t="e">
        <f t="shared" si="0"/>
        <v>#REF!</v>
      </c>
      <c r="S9" s="28" t="e">
        <f t="shared" si="0"/>
        <v>#REF!</v>
      </c>
      <c r="T9" s="28" t="e">
        <f t="shared" si="0"/>
        <v>#REF!</v>
      </c>
      <c r="U9" s="28" t="e">
        <f t="shared" si="0"/>
        <v>#REF!</v>
      </c>
      <c r="V9" s="40" t="e">
        <f t="shared" si="0"/>
        <v>#REF!</v>
      </c>
      <c r="W9" s="44" t="e">
        <f t="shared" si="0"/>
        <v>#REF!</v>
      </c>
      <c r="X9" s="208" t="e">
        <f t="shared" si="4"/>
        <v>#REF!</v>
      </c>
      <c r="Y9" s="209" t="e">
        <f t="shared" si="1"/>
        <v>#REF!</v>
      </c>
      <c r="Z9" s="209" t="e">
        <f t="shared" si="1"/>
        <v>#REF!</v>
      </c>
      <c r="AA9" s="209" t="e">
        <f t="shared" si="1"/>
        <v>#REF!</v>
      </c>
      <c r="AB9" s="210" t="e">
        <f t="shared" si="1"/>
        <v>#REF!</v>
      </c>
      <c r="AC9" s="211" t="e">
        <f t="shared" si="1"/>
        <v>#REF!</v>
      </c>
    </row>
    <row r="10" spans="2:31" s="1" customFormat="1" x14ac:dyDescent="0.3">
      <c r="B10" s="89">
        <v>1.4</v>
      </c>
      <c r="C10" s="177" t="s">
        <v>35</v>
      </c>
      <c r="D10" s="145" t="s">
        <v>76</v>
      </c>
      <c r="E10" s="178" t="s">
        <v>50</v>
      </c>
      <c r="F10" s="32" t="e">
        <f>#REF!</f>
        <v>#REF!</v>
      </c>
      <c r="G10" s="31" t="e">
        <f>#REF!</f>
        <v>#REF!</v>
      </c>
      <c r="H10" s="31" t="e">
        <f>#REF!</f>
        <v>#REF!</v>
      </c>
      <c r="I10" s="31" t="e">
        <f>#REF!</f>
        <v>#REF!</v>
      </c>
      <c r="J10" s="70" t="e">
        <f>#REF!</f>
        <v>#REF!</v>
      </c>
      <c r="K10" s="72" t="e">
        <f t="shared" si="2"/>
        <v>#REF!</v>
      </c>
      <c r="L10" s="43">
        <v>142495.4</v>
      </c>
      <c r="M10" s="31">
        <v>0</v>
      </c>
      <c r="N10" s="28">
        <v>0</v>
      </c>
      <c r="O10" s="28">
        <v>0</v>
      </c>
      <c r="P10" s="40">
        <v>0</v>
      </c>
      <c r="Q10" s="44">
        <f t="shared" si="3"/>
        <v>142495.4</v>
      </c>
      <c r="R10" s="54" t="e">
        <f t="shared" si="0"/>
        <v>#REF!</v>
      </c>
      <c r="S10" s="28" t="e">
        <f t="shared" si="0"/>
        <v>#REF!</v>
      </c>
      <c r="T10" s="28" t="e">
        <f t="shared" si="0"/>
        <v>#REF!</v>
      </c>
      <c r="U10" s="28" t="e">
        <f t="shared" si="0"/>
        <v>#REF!</v>
      </c>
      <c r="V10" s="40" t="e">
        <f t="shared" si="0"/>
        <v>#REF!</v>
      </c>
      <c r="W10" s="44" t="e">
        <f t="shared" si="0"/>
        <v>#REF!</v>
      </c>
      <c r="X10" s="208" t="e">
        <f t="shared" si="4"/>
        <v>#REF!</v>
      </c>
      <c r="Y10" s="209" t="e">
        <f t="shared" si="1"/>
        <v>#REF!</v>
      </c>
      <c r="Z10" s="209" t="e">
        <f t="shared" si="1"/>
        <v>#REF!</v>
      </c>
      <c r="AA10" s="209" t="e">
        <f t="shared" si="1"/>
        <v>#REF!</v>
      </c>
      <c r="AB10" s="210" t="e">
        <f t="shared" si="1"/>
        <v>#REF!</v>
      </c>
      <c r="AC10" s="211" t="e">
        <f t="shared" si="1"/>
        <v>#REF!</v>
      </c>
    </row>
    <row r="11" spans="2:31" s="1" customFormat="1" ht="15" thickBot="1" x14ac:dyDescent="0.35">
      <c r="B11" s="122">
        <v>1.4</v>
      </c>
      <c r="C11" s="179" t="s">
        <v>38</v>
      </c>
      <c r="D11" s="149"/>
      <c r="E11" s="193"/>
      <c r="F11" s="34" t="e">
        <f>#REF!</f>
        <v>#REF!</v>
      </c>
      <c r="G11" s="35" t="e">
        <f>#REF!</f>
        <v>#REF!</v>
      </c>
      <c r="H11" s="35" t="e">
        <f>#REF!</f>
        <v>#REF!</v>
      </c>
      <c r="I11" s="35" t="e">
        <f>#REF!</f>
        <v>#REF!</v>
      </c>
      <c r="J11" s="107" t="e">
        <f>#REF!</f>
        <v>#REF!</v>
      </c>
      <c r="K11" s="108" t="e">
        <f t="shared" si="2"/>
        <v>#REF!</v>
      </c>
      <c r="L11" s="47">
        <v>0</v>
      </c>
      <c r="M11" s="35">
        <v>0</v>
      </c>
      <c r="N11" s="29">
        <v>0</v>
      </c>
      <c r="O11" s="29">
        <v>0</v>
      </c>
      <c r="P11" s="42">
        <v>0</v>
      </c>
      <c r="Q11" s="48">
        <f t="shared" si="3"/>
        <v>0</v>
      </c>
      <c r="R11" s="57" t="e">
        <f t="shared" si="0"/>
        <v>#REF!</v>
      </c>
      <c r="S11" s="29" t="e">
        <f t="shared" si="0"/>
        <v>#REF!</v>
      </c>
      <c r="T11" s="29" t="e">
        <f t="shared" si="0"/>
        <v>#REF!</v>
      </c>
      <c r="U11" s="29" t="e">
        <f t="shared" si="0"/>
        <v>#REF!</v>
      </c>
      <c r="V11" s="42" t="e">
        <f t="shared" si="0"/>
        <v>#REF!</v>
      </c>
      <c r="W11" s="48" t="e">
        <f t="shared" si="0"/>
        <v>#REF!</v>
      </c>
      <c r="X11" s="222" t="e">
        <f t="shared" si="4"/>
        <v>#REF!</v>
      </c>
      <c r="Y11" s="223" t="e">
        <f t="shared" si="1"/>
        <v>#REF!</v>
      </c>
      <c r="Z11" s="223" t="e">
        <f t="shared" si="1"/>
        <v>#REF!</v>
      </c>
      <c r="AA11" s="223" t="e">
        <f t="shared" si="1"/>
        <v>#REF!</v>
      </c>
      <c r="AB11" s="224" t="e">
        <f t="shared" si="1"/>
        <v>#REF!</v>
      </c>
      <c r="AC11" s="225" t="e">
        <f t="shared" si="1"/>
        <v>#REF!</v>
      </c>
    </row>
    <row r="12" spans="2:31" s="73" customFormat="1" ht="15" thickBot="1" x14ac:dyDescent="0.35">
      <c r="B12" s="74"/>
      <c r="C12" s="76"/>
      <c r="D12" s="122">
        <f>COUNTA(D4:D11)</f>
        <v>7</v>
      </c>
      <c r="E12" s="463">
        <f>COUNTA(E4:E11)</f>
        <v>7</v>
      </c>
      <c r="F12" s="131" t="e">
        <f>SUM(F4:F11)</f>
        <v>#REF!</v>
      </c>
      <c r="G12" s="130" t="e">
        <f t="shared" ref="G12:Q12" si="5">SUM(G4:G11)</f>
        <v>#REF!</v>
      </c>
      <c r="H12" s="130" t="e">
        <f t="shared" si="5"/>
        <v>#REF!</v>
      </c>
      <c r="I12" s="130" t="e">
        <f t="shared" si="5"/>
        <v>#REF!</v>
      </c>
      <c r="J12" s="130" t="e">
        <f t="shared" si="5"/>
        <v>#REF!</v>
      </c>
      <c r="K12" s="129" t="e">
        <f t="shared" si="5"/>
        <v>#REF!</v>
      </c>
      <c r="L12" s="455">
        <f t="shared" si="5"/>
        <v>1377935.01</v>
      </c>
      <c r="M12" s="130">
        <f t="shared" si="5"/>
        <v>287606.02</v>
      </c>
      <c r="N12" s="130">
        <f t="shared" si="5"/>
        <v>0</v>
      </c>
      <c r="O12" s="130">
        <f t="shared" si="5"/>
        <v>201144.71</v>
      </c>
      <c r="P12" s="130">
        <f t="shared" si="5"/>
        <v>35596.400000000001</v>
      </c>
      <c r="Q12" s="113">
        <f t="shared" si="5"/>
        <v>1902282.14</v>
      </c>
      <c r="R12" s="384" t="e">
        <f t="shared" ref="R12" si="6">F12-L12</f>
        <v>#REF!</v>
      </c>
      <c r="S12" s="386" t="e">
        <f t="shared" ref="S12" si="7">G12-M12</f>
        <v>#REF!</v>
      </c>
      <c r="T12" s="386" t="e">
        <f t="shared" ref="T12" si="8">H12-N12</f>
        <v>#REF!</v>
      </c>
      <c r="U12" s="386" t="e">
        <f t="shared" ref="U12" si="9">I12-O12</f>
        <v>#REF!</v>
      </c>
      <c r="V12" s="386" t="e">
        <f t="shared" ref="V12" si="10">J12-P12</f>
        <v>#REF!</v>
      </c>
      <c r="W12" s="382" t="e">
        <f t="shared" ref="W12" si="11">K12-Q12</f>
        <v>#REF!</v>
      </c>
      <c r="X12" s="372" t="e">
        <f t="shared" ref="X12" si="12">L12/F12</f>
        <v>#REF!</v>
      </c>
      <c r="Y12" s="374" t="e">
        <f t="shared" ref="Y12" si="13">M12/G12</f>
        <v>#REF!</v>
      </c>
      <c r="Z12" s="374" t="e">
        <f t="shared" ref="Z12" si="14">N12/H12</f>
        <v>#REF!</v>
      </c>
      <c r="AA12" s="374" t="e">
        <f t="shared" ref="AA12" si="15">O12/I12</f>
        <v>#REF!</v>
      </c>
      <c r="AB12" s="374" t="e">
        <f t="shared" ref="AB12" si="16">P12/J12</f>
        <v>#REF!</v>
      </c>
      <c r="AC12" s="376" t="e">
        <f t="shared" ref="AC12" si="17">Q12/K12</f>
        <v>#REF!</v>
      </c>
    </row>
    <row r="13" spans="2:31" s="73" customFormat="1" x14ac:dyDescent="0.3">
      <c r="B13" s="74"/>
      <c r="C13" s="76"/>
      <c r="D13" s="75"/>
      <c r="E13" s="76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25"/>
      <c r="Y13" s="325"/>
      <c r="Z13" s="325"/>
      <c r="AA13" s="325"/>
      <c r="AB13" s="325"/>
      <c r="AC13" s="325"/>
    </row>
    <row r="14" spans="2:31" s="73" customFormat="1" ht="15" thickBot="1" x14ac:dyDescent="0.35">
      <c r="B14" s="74"/>
      <c r="C14" s="76"/>
      <c r="D14" s="75"/>
      <c r="E14" s="76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25"/>
      <c r="Y14" s="325"/>
      <c r="Z14" s="325"/>
      <c r="AA14" s="325"/>
      <c r="AB14" s="325"/>
      <c r="AC14" s="325"/>
    </row>
    <row r="15" spans="2:31" s="1" customFormat="1" x14ac:dyDescent="0.3">
      <c r="B15" s="103">
        <v>2.1</v>
      </c>
      <c r="C15" s="175" t="s">
        <v>43</v>
      </c>
      <c r="D15" s="141" t="s">
        <v>77</v>
      </c>
      <c r="E15" s="23" t="s">
        <v>42</v>
      </c>
      <c r="F15" s="33" t="e">
        <f>#REF!</f>
        <v>#REF!</v>
      </c>
      <c r="G15" s="30" t="e">
        <f>#REF!</f>
        <v>#REF!</v>
      </c>
      <c r="H15" s="30" t="e">
        <f>#REF!</f>
        <v>#REF!</v>
      </c>
      <c r="I15" s="30" t="e">
        <f>#REF!</f>
        <v>#REF!</v>
      </c>
      <c r="J15" s="104" t="e">
        <f>#REF!</f>
        <v>#REF!</v>
      </c>
      <c r="K15" s="105" t="e">
        <f t="shared" si="2"/>
        <v>#REF!</v>
      </c>
      <c r="L15" s="45">
        <v>26.8</v>
      </c>
      <c r="M15" s="30">
        <v>113720.24</v>
      </c>
      <c r="N15" s="27">
        <v>0</v>
      </c>
      <c r="O15" s="27">
        <v>0</v>
      </c>
      <c r="P15" s="38">
        <v>0</v>
      </c>
      <c r="Q15" s="46">
        <f t="shared" si="3"/>
        <v>113747.04000000001</v>
      </c>
      <c r="R15" s="56" t="e">
        <f t="shared" si="0"/>
        <v>#REF!</v>
      </c>
      <c r="S15" s="27" t="e">
        <f t="shared" si="0"/>
        <v>#REF!</v>
      </c>
      <c r="T15" s="27" t="e">
        <f t="shared" si="0"/>
        <v>#REF!</v>
      </c>
      <c r="U15" s="27" t="e">
        <f t="shared" si="0"/>
        <v>#REF!</v>
      </c>
      <c r="V15" s="38" t="e">
        <f t="shared" si="0"/>
        <v>#REF!</v>
      </c>
      <c r="W15" s="46" t="e">
        <f t="shared" si="0"/>
        <v>#REF!</v>
      </c>
      <c r="X15" s="216" t="e">
        <f t="shared" si="4"/>
        <v>#REF!</v>
      </c>
      <c r="Y15" s="217" t="e">
        <f t="shared" si="1"/>
        <v>#REF!</v>
      </c>
      <c r="Z15" s="217" t="e">
        <f t="shared" si="1"/>
        <v>#REF!</v>
      </c>
      <c r="AA15" s="217" t="e">
        <f t="shared" si="1"/>
        <v>#REF!</v>
      </c>
      <c r="AB15" s="218" t="e">
        <f t="shared" si="1"/>
        <v>#REF!</v>
      </c>
      <c r="AC15" s="219" t="e">
        <f t="shared" si="1"/>
        <v>#REF!</v>
      </c>
    </row>
    <row r="16" spans="2:31" s="1" customFormat="1" x14ac:dyDescent="0.3">
      <c r="B16" s="89">
        <v>2.2000000000000002</v>
      </c>
      <c r="C16" s="178" t="s">
        <v>43</v>
      </c>
      <c r="D16" s="144" t="s">
        <v>181</v>
      </c>
      <c r="E16" s="22" t="s">
        <v>61</v>
      </c>
      <c r="F16" s="32" t="e">
        <f>#REF!</f>
        <v>#REF!</v>
      </c>
      <c r="G16" s="31" t="e">
        <f>#REF!</f>
        <v>#REF!</v>
      </c>
      <c r="H16" s="31" t="e">
        <f>#REF!</f>
        <v>#REF!</v>
      </c>
      <c r="I16" s="31" t="e">
        <f>#REF!</f>
        <v>#REF!</v>
      </c>
      <c r="J16" s="70" t="e">
        <f>#REF!</f>
        <v>#REF!</v>
      </c>
      <c r="K16" s="72" t="e">
        <f t="shared" si="2"/>
        <v>#REF!</v>
      </c>
      <c r="L16" s="32">
        <v>5264.1</v>
      </c>
      <c r="M16" s="31">
        <v>154964.19</v>
      </c>
      <c r="N16" s="28">
        <v>0</v>
      </c>
      <c r="O16" s="28">
        <v>0</v>
      </c>
      <c r="P16" s="40">
        <v>0</v>
      </c>
      <c r="Q16" s="44">
        <f t="shared" si="3"/>
        <v>160228.29</v>
      </c>
      <c r="R16" s="54" t="e">
        <f t="shared" si="0"/>
        <v>#REF!</v>
      </c>
      <c r="S16" s="28" t="e">
        <f t="shared" si="0"/>
        <v>#REF!</v>
      </c>
      <c r="T16" s="28" t="e">
        <f t="shared" si="0"/>
        <v>#REF!</v>
      </c>
      <c r="U16" s="28" t="e">
        <f t="shared" si="0"/>
        <v>#REF!</v>
      </c>
      <c r="V16" s="40" t="e">
        <f t="shared" si="0"/>
        <v>#REF!</v>
      </c>
      <c r="W16" s="44" t="e">
        <f t="shared" si="0"/>
        <v>#REF!</v>
      </c>
      <c r="X16" s="208" t="e">
        <f t="shared" si="4"/>
        <v>#REF!</v>
      </c>
      <c r="Y16" s="209" t="e">
        <f t="shared" si="1"/>
        <v>#REF!</v>
      </c>
      <c r="Z16" s="209" t="e">
        <f t="shared" si="1"/>
        <v>#REF!</v>
      </c>
      <c r="AA16" s="209" t="e">
        <f t="shared" si="1"/>
        <v>#REF!</v>
      </c>
      <c r="AB16" s="210" t="e">
        <f t="shared" si="1"/>
        <v>#REF!</v>
      </c>
      <c r="AC16" s="211" t="e">
        <f t="shared" si="1"/>
        <v>#REF!</v>
      </c>
    </row>
    <row r="17" spans="2:31" s="1" customFormat="1" x14ac:dyDescent="0.3">
      <c r="B17" s="89">
        <v>2.2999999999999998</v>
      </c>
      <c r="C17" s="176" t="s">
        <v>32</v>
      </c>
      <c r="D17" s="144" t="s">
        <v>78</v>
      </c>
      <c r="E17" s="22" t="s">
        <v>51</v>
      </c>
      <c r="F17" s="32" t="e">
        <f>#REF!</f>
        <v>#REF!</v>
      </c>
      <c r="G17" s="31" t="e">
        <f>#REF!</f>
        <v>#REF!</v>
      </c>
      <c r="H17" s="31" t="e">
        <f>#REF!</f>
        <v>#REF!</v>
      </c>
      <c r="I17" s="31" t="e">
        <f>#REF!</f>
        <v>#REF!</v>
      </c>
      <c r="J17" s="70" t="e">
        <f>#REF!</f>
        <v>#REF!</v>
      </c>
      <c r="K17" s="72" t="e">
        <f t="shared" si="2"/>
        <v>#REF!</v>
      </c>
      <c r="L17" s="43">
        <v>0</v>
      </c>
      <c r="M17" s="31">
        <v>37700.85</v>
      </c>
      <c r="N17" s="28">
        <v>0</v>
      </c>
      <c r="O17" s="28">
        <v>0</v>
      </c>
      <c r="P17" s="40">
        <v>0</v>
      </c>
      <c r="Q17" s="44">
        <f t="shared" si="3"/>
        <v>37700.85</v>
      </c>
      <c r="R17" s="54" t="e">
        <f t="shared" si="0"/>
        <v>#REF!</v>
      </c>
      <c r="S17" s="28" t="e">
        <f t="shared" si="0"/>
        <v>#REF!</v>
      </c>
      <c r="T17" s="28" t="e">
        <f t="shared" si="0"/>
        <v>#REF!</v>
      </c>
      <c r="U17" s="28" t="e">
        <f t="shared" si="0"/>
        <v>#REF!</v>
      </c>
      <c r="V17" s="40" t="e">
        <f t="shared" si="0"/>
        <v>#REF!</v>
      </c>
      <c r="W17" s="44" t="e">
        <f t="shared" si="0"/>
        <v>#REF!</v>
      </c>
      <c r="X17" s="208" t="e">
        <f t="shared" si="4"/>
        <v>#REF!</v>
      </c>
      <c r="Y17" s="209" t="e">
        <f t="shared" si="1"/>
        <v>#REF!</v>
      </c>
      <c r="Z17" s="209" t="e">
        <f t="shared" si="1"/>
        <v>#REF!</v>
      </c>
      <c r="AA17" s="209" t="e">
        <f t="shared" si="1"/>
        <v>#REF!</v>
      </c>
      <c r="AB17" s="210" t="e">
        <f t="shared" si="1"/>
        <v>#REF!</v>
      </c>
      <c r="AC17" s="211" t="e">
        <f t="shared" si="1"/>
        <v>#REF!</v>
      </c>
    </row>
    <row r="18" spans="2:31" s="1" customFormat="1" x14ac:dyDescent="0.3">
      <c r="B18" s="89">
        <v>2.4</v>
      </c>
      <c r="C18" s="176" t="s">
        <v>32</v>
      </c>
      <c r="D18" s="142" t="s">
        <v>79</v>
      </c>
      <c r="E18" s="22" t="s">
        <v>52</v>
      </c>
      <c r="F18" s="32" t="e">
        <f>#REF!</f>
        <v>#REF!</v>
      </c>
      <c r="G18" s="31" t="e">
        <f>#REF!</f>
        <v>#REF!</v>
      </c>
      <c r="H18" s="31" t="e">
        <f>#REF!</f>
        <v>#REF!</v>
      </c>
      <c r="I18" s="31" t="e">
        <f>#REF!</f>
        <v>#REF!</v>
      </c>
      <c r="J18" s="70" t="e">
        <f>#REF!</f>
        <v>#REF!</v>
      </c>
      <c r="K18" s="87" t="e">
        <f t="shared" si="2"/>
        <v>#REF!</v>
      </c>
      <c r="L18" s="43">
        <v>0</v>
      </c>
      <c r="M18" s="31">
        <v>184162.18</v>
      </c>
      <c r="N18" s="28">
        <v>0</v>
      </c>
      <c r="O18" s="393">
        <v>200272</v>
      </c>
      <c r="P18" s="40">
        <v>0</v>
      </c>
      <c r="Q18" s="44">
        <f t="shared" si="3"/>
        <v>384434.18</v>
      </c>
      <c r="R18" s="54" t="e">
        <f t="shared" si="0"/>
        <v>#REF!</v>
      </c>
      <c r="S18" s="28" t="e">
        <f t="shared" si="0"/>
        <v>#REF!</v>
      </c>
      <c r="T18" s="28" t="e">
        <f t="shared" si="0"/>
        <v>#REF!</v>
      </c>
      <c r="U18" s="28" t="e">
        <f t="shared" si="0"/>
        <v>#REF!</v>
      </c>
      <c r="V18" s="40" t="e">
        <f t="shared" si="0"/>
        <v>#REF!</v>
      </c>
      <c r="W18" s="44" t="e">
        <f t="shared" si="0"/>
        <v>#REF!</v>
      </c>
      <c r="X18" s="208" t="e">
        <f t="shared" si="4"/>
        <v>#REF!</v>
      </c>
      <c r="Y18" s="209" t="e">
        <f t="shared" si="1"/>
        <v>#REF!</v>
      </c>
      <c r="Z18" s="209" t="e">
        <f t="shared" si="1"/>
        <v>#REF!</v>
      </c>
      <c r="AA18" s="209" t="e">
        <f t="shared" si="1"/>
        <v>#REF!</v>
      </c>
      <c r="AB18" s="210" t="e">
        <f t="shared" si="1"/>
        <v>#REF!</v>
      </c>
      <c r="AC18" s="211" t="e">
        <f t="shared" si="1"/>
        <v>#REF!</v>
      </c>
      <c r="AE18" s="271"/>
    </row>
    <row r="19" spans="2:31" s="1" customFormat="1" x14ac:dyDescent="0.3">
      <c r="B19" s="89">
        <v>2.4</v>
      </c>
      <c r="C19" s="176" t="s">
        <v>32</v>
      </c>
      <c r="D19" s="144" t="s">
        <v>66</v>
      </c>
      <c r="E19" s="22" t="s">
        <v>67</v>
      </c>
      <c r="F19" s="32" t="e">
        <f>#REF!</f>
        <v>#REF!</v>
      </c>
      <c r="G19" s="31" t="e">
        <f>#REF!</f>
        <v>#REF!</v>
      </c>
      <c r="H19" s="31" t="e">
        <f>#REF!</f>
        <v>#REF!</v>
      </c>
      <c r="I19" s="31" t="e">
        <f>#REF!</f>
        <v>#REF!</v>
      </c>
      <c r="J19" s="70" t="e">
        <f>#REF!</f>
        <v>#REF!</v>
      </c>
      <c r="K19" s="90" t="e">
        <f t="shared" si="2"/>
        <v>#REF!</v>
      </c>
      <c r="L19" s="43">
        <v>19743.54</v>
      </c>
      <c r="M19" s="31">
        <v>0</v>
      </c>
      <c r="N19" s="28">
        <v>0</v>
      </c>
      <c r="O19" s="28">
        <v>0</v>
      </c>
      <c r="P19" s="40">
        <v>0</v>
      </c>
      <c r="Q19" s="44">
        <f t="shared" si="3"/>
        <v>19743.54</v>
      </c>
      <c r="R19" s="54" t="e">
        <f t="shared" si="0"/>
        <v>#REF!</v>
      </c>
      <c r="S19" s="28" t="e">
        <f t="shared" si="0"/>
        <v>#REF!</v>
      </c>
      <c r="T19" s="28" t="e">
        <f t="shared" si="0"/>
        <v>#REF!</v>
      </c>
      <c r="U19" s="28" t="e">
        <f t="shared" si="0"/>
        <v>#REF!</v>
      </c>
      <c r="V19" s="40" t="e">
        <f t="shared" si="0"/>
        <v>#REF!</v>
      </c>
      <c r="W19" s="44" t="e">
        <f t="shared" si="0"/>
        <v>#REF!</v>
      </c>
      <c r="X19" s="208" t="e">
        <f t="shared" si="4"/>
        <v>#REF!</v>
      </c>
      <c r="Y19" s="209" t="e">
        <f t="shared" si="1"/>
        <v>#REF!</v>
      </c>
      <c r="Z19" s="209" t="e">
        <f t="shared" si="1"/>
        <v>#REF!</v>
      </c>
      <c r="AA19" s="209" t="e">
        <f t="shared" si="1"/>
        <v>#REF!</v>
      </c>
      <c r="AB19" s="210" t="e">
        <f t="shared" si="1"/>
        <v>#REF!</v>
      </c>
      <c r="AC19" s="211" t="e">
        <f t="shared" si="1"/>
        <v>#REF!</v>
      </c>
    </row>
    <row r="20" spans="2:31" s="1" customFormat="1" x14ac:dyDescent="0.3">
      <c r="B20" s="89">
        <v>2.4</v>
      </c>
      <c r="C20" s="176" t="s">
        <v>32</v>
      </c>
      <c r="D20" s="144" t="s">
        <v>80</v>
      </c>
      <c r="E20" s="22" t="s">
        <v>53</v>
      </c>
      <c r="F20" s="32" t="e">
        <f>#REF!</f>
        <v>#REF!</v>
      </c>
      <c r="G20" s="31" t="e">
        <f>#REF!</f>
        <v>#REF!</v>
      </c>
      <c r="H20" s="31" t="e">
        <f>#REF!</f>
        <v>#REF!</v>
      </c>
      <c r="I20" s="31" t="e">
        <f>#REF!</f>
        <v>#REF!</v>
      </c>
      <c r="J20" s="70" t="e">
        <f>#REF!</f>
        <v>#REF!</v>
      </c>
      <c r="K20" s="86" t="e">
        <f t="shared" si="2"/>
        <v>#REF!</v>
      </c>
      <c r="L20" s="43">
        <v>0</v>
      </c>
      <c r="M20" s="31">
        <v>209288.18</v>
      </c>
      <c r="N20" s="28">
        <v>0</v>
      </c>
      <c r="O20" s="28">
        <v>0</v>
      </c>
      <c r="P20" s="40">
        <v>0</v>
      </c>
      <c r="Q20" s="44">
        <f t="shared" si="3"/>
        <v>209288.18</v>
      </c>
      <c r="R20" s="54" t="e">
        <f t="shared" si="0"/>
        <v>#REF!</v>
      </c>
      <c r="S20" s="28" t="e">
        <f t="shared" si="0"/>
        <v>#REF!</v>
      </c>
      <c r="T20" s="28" t="e">
        <f t="shared" si="0"/>
        <v>#REF!</v>
      </c>
      <c r="U20" s="28" t="e">
        <f t="shared" si="0"/>
        <v>#REF!</v>
      </c>
      <c r="V20" s="40" t="e">
        <f t="shared" si="0"/>
        <v>#REF!</v>
      </c>
      <c r="W20" s="44" t="e">
        <f t="shared" si="0"/>
        <v>#REF!</v>
      </c>
      <c r="X20" s="208" t="e">
        <f t="shared" si="4"/>
        <v>#REF!</v>
      </c>
      <c r="Y20" s="209" t="e">
        <f t="shared" si="1"/>
        <v>#REF!</v>
      </c>
      <c r="Z20" s="209" t="e">
        <f t="shared" si="1"/>
        <v>#REF!</v>
      </c>
      <c r="AA20" s="209" t="e">
        <f t="shared" si="1"/>
        <v>#REF!</v>
      </c>
      <c r="AB20" s="210" t="e">
        <f t="shared" si="1"/>
        <v>#REF!</v>
      </c>
      <c r="AC20" s="211" t="e">
        <f t="shared" si="1"/>
        <v>#REF!</v>
      </c>
    </row>
    <row r="21" spans="2:31" s="1" customFormat="1" x14ac:dyDescent="0.3">
      <c r="B21" s="89">
        <v>2.5</v>
      </c>
      <c r="C21" s="176" t="s">
        <v>32</v>
      </c>
      <c r="D21" s="144" t="s">
        <v>81</v>
      </c>
      <c r="E21" s="22" t="s">
        <v>33</v>
      </c>
      <c r="F21" s="32" t="e">
        <f>#REF!</f>
        <v>#REF!</v>
      </c>
      <c r="G21" s="31" t="e">
        <f>#REF!</f>
        <v>#REF!</v>
      </c>
      <c r="H21" s="31" t="e">
        <f>#REF!</f>
        <v>#REF!</v>
      </c>
      <c r="I21" s="31" t="e">
        <f>#REF!</f>
        <v>#REF!</v>
      </c>
      <c r="J21" s="70" t="e">
        <f>#REF!</f>
        <v>#REF!</v>
      </c>
      <c r="K21" s="72" t="e">
        <f t="shared" si="2"/>
        <v>#REF!</v>
      </c>
      <c r="L21" s="43">
        <v>0</v>
      </c>
      <c r="M21" s="31">
        <v>62007.65</v>
      </c>
      <c r="N21" s="28">
        <v>0</v>
      </c>
      <c r="O21" s="28">
        <v>0</v>
      </c>
      <c r="P21" s="40">
        <v>0</v>
      </c>
      <c r="Q21" s="44">
        <f t="shared" si="3"/>
        <v>62007.65</v>
      </c>
      <c r="R21" s="43" t="e">
        <f t="shared" si="0"/>
        <v>#REF!</v>
      </c>
      <c r="S21" s="28" t="e">
        <f t="shared" si="0"/>
        <v>#REF!</v>
      </c>
      <c r="T21" s="28" t="e">
        <f t="shared" si="0"/>
        <v>#REF!</v>
      </c>
      <c r="U21" s="28" t="e">
        <f t="shared" si="0"/>
        <v>#REF!</v>
      </c>
      <c r="V21" s="40" t="e">
        <f t="shared" si="0"/>
        <v>#REF!</v>
      </c>
      <c r="W21" s="44" t="e">
        <f t="shared" si="0"/>
        <v>#REF!</v>
      </c>
      <c r="X21" s="208" t="e">
        <f t="shared" si="4"/>
        <v>#REF!</v>
      </c>
      <c r="Y21" s="209" t="e">
        <f t="shared" si="1"/>
        <v>#REF!</v>
      </c>
      <c r="Z21" s="209" t="e">
        <f t="shared" si="1"/>
        <v>#REF!</v>
      </c>
      <c r="AA21" s="209" t="e">
        <f t="shared" si="1"/>
        <v>#REF!</v>
      </c>
      <c r="AB21" s="210" t="e">
        <f t="shared" si="1"/>
        <v>#REF!</v>
      </c>
      <c r="AC21" s="211" t="e">
        <f t="shared" si="1"/>
        <v>#REF!</v>
      </c>
    </row>
    <row r="22" spans="2:31" s="1" customFormat="1" x14ac:dyDescent="0.3">
      <c r="B22" s="89">
        <v>2.6</v>
      </c>
      <c r="C22" s="176" t="s">
        <v>132</v>
      </c>
      <c r="D22" s="144" t="s">
        <v>82</v>
      </c>
      <c r="E22" s="178" t="s">
        <v>56</v>
      </c>
      <c r="F22" s="32" t="e">
        <f>#REF!</f>
        <v>#REF!</v>
      </c>
      <c r="G22" s="31" t="e">
        <f>#REF!</f>
        <v>#REF!</v>
      </c>
      <c r="H22" s="31" t="e">
        <f>#REF!</f>
        <v>#REF!</v>
      </c>
      <c r="I22" s="31" t="e">
        <f>#REF!</f>
        <v>#REF!</v>
      </c>
      <c r="J22" s="70" t="e">
        <f>#REF!</f>
        <v>#REF!</v>
      </c>
      <c r="K22" s="90" t="e">
        <f t="shared" si="2"/>
        <v>#REF!</v>
      </c>
      <c r="L22" s="127">
        <v>0</v>
      </c>
      <c r="M22" s="125">
        <v>249225.35</v>
      </c>
      <c r="N22" s="125">
        <v>0</v>
      </c>
      <c r="O22" s="125">
        <v>0</v>
      </c>
      <c r="P22" s="71">
        <v>0</v>
      </c>
      <c r="Q22" s="123">
        <f t="shared" si="3"/>
        <v>249225.35</v>
      </c>
      <c r="R22" s="43" t="e">
        <f t="shared" si="0"/>
        <v>#REF!</v>
      </c>
      <c r="S22" s="28" t="e">
        <f t="shared" si="0"/>
        <v>#REF!</v>
      </c>
      <c r="T22" s="28" t="e">
        <f t="shared" si="0"/>
        <v>#REF!</v>
      </c>
      <c r="U22" s="28" t="e">
        <f t="shared" si="0"/>
        <v>#REF!</v>
      </c>
      <c r="V22" s="40" t="e">
        <f t="shared" si="0"/>
        <v>#REF!</v>
      </c>
      <c r="W22" s="44" t="e">
        <f t="shared" si="0"/>
        <v>#REF!</v>
      </c>
      <c r="X22" s="208" t="e">
        <f t="shared" si="4"/>
        <v>#REF!</v>
      </c>
      <c r="Y22" s="209" t="e">
        <f t="shared" si="1"/>
        <v>#REF!</v>
      </c>
      <c r="Z22" s="209" t="e">
        <f t="shared" si="1"/>
        <v>#REF!</v>
      </c>
      <c r="AA22" s="209" t="e">
        <f t="shared" si="1"/>
        <v>#REF!</v>
      </c>
      <c r="AB22" s="210" t="e">
        <f t="shared" si="1"/>
        <v>#REF!</v>
      </c>
      <c r="AC22" s="211" t="e">
        <f t="shared" si="1"/>
        <v>#REF!</v>
      </c>
    </row>
    <row r="23" spans="2:31" s="1" customFormat="1" ht="15" thickBot="1" x14ac:dyDescent="0.35">
      <c r="B23" s="387">
        <v>2.6</v>
      </c>
      <c r="C23" s="184" t="s">
        <v>132</v>
      </c>
      <c r="D23" s="149" t="s">
        <v>83</v>
      </c>
      <c r="E23" s="179" t="s">
        <v>30</v>
      </c>
      <c r="F23" s="34" t="e">
        <f>#REF!</f>
        <v>#REF!</v>
      </c>
      <c r="G23" s="35" t="e">
        <f>#REF!</f>
        <v>#REF!</v>
      </c>
      <c r="H23" s="35" t="e">
        <f>#REF!</f>
        <v>#REF!</v>
      </c>
      <c r="I23" s="35" t="e">
        <f>#REF!</f>
        <v>#REF!</v>
      </c>
      <c r="J23" s="107" t="e">
        <f>#REF!</f>
        <v>#REF!</v>
      </c>
      <c r="K23" s="118" t="e">
        <f t="shared" si="2"/>
        <v>#REF!</v>
      </c>
      <c r="L23" s="34">
        <v>0</v>
      </c>
      <c r="M23" s="35">
        <v>317967.38</v>
      </c>
      <c r="N23" s="35">
        <v>0</v>
      </c>
      <c r="O23" s="35">
        <v>0</v>
      </c>
      <c r="P23" s="107">
        <v>0</v>
      </c>
      <c r="Q23" s="108">
        <f t="shared" si="3"/>
        <v>317967.38</v>
      </c>
      <c r="R23" s="47" t="e">
        <f t="shared" ref="R23:W47" si="18">F23-L23</f>
        <v>#REF!</v>
      </c>
      <c r="S23" s="29" t="e">
        <f t="shared" si="18"/>
        <v>#REF!</v>
      </c>
      <c r="T23" s="29" t="e">
        <f t="shared" si="18"/>
        <v>#REF!</v>
      </c>
      <c r="U23" s="29" t="e">
        <f t="shared" si="18"/>
        <v>#REF!</v>
      </c>
      <c r="V23" s="42" t="e">
        <f t="shared" si="18"/>
        <v>#REF!</v>
      </c>
      <c r="W23" s="48" t="e">
        <f t="shared" si="18"/>
        <v>#REF!</v>
      </c>
      <c r="X23" s="222" t="e">
        <f t="shared" si="4"/>
        <v>#REF!</v>
      </c>
      <c r="Y23" s="223" t="e">
        <f t="shared" si="4"/>
        <v>#REF!</v>
      </c>
      <c r="Z23" s="223" t="e">
        <f t="shared" si="4"/>
        <v>#REF!</v>
      </c>
      <c r="AA23" s="223" t="e">
        <f t="shared" si="4"/>
        <v>#REF!</v>
      </c>
      <c r="AB23" s="224" t="e">
        <f t="shared" si="4"/>
        <v>#REF!</v>
      </c>
      <c r="AC23" s="225" t="e">
        <f t="shared" si="4"/>
        <v>#REF!</v>
      </c>
    </row>
    <row r="24" spans="2:31" s="73" customFormat="1" ht="15" thickBot="1" x14ac:dyDescent="0.35">
      <c r="B24" s="74"/>
      <c r="C24" s="76"/>
      <c r="D24" s="122">
        <f>COUNTA(D15:D23)</f>
        <v>9</v>
      </c>
      <c r="E24" s="463">
        <f>COUNTA(E15:E23)</f>
        <v>9</v>
      </c>
      <c r="F24" s="131" t="e">
        <f>SUM(F15:F23)</f>
        <v>#REF!</v>
      </c>
      <c r="G24" s="130" t="e">
        <f t="shared" ref="G24:Q24" si="19">SUM(G15:G23)</f>
        <v>#REF!</v>
      </c>
      <c r="H24" s="130" t="e">
        <f t="shared" si="19"/>
        <v>#REF!</v>
      </c>
      <c r="I24" s="130" t="e">
        <f t="shared" si="19"/>
        <v>#REF!</v>
      </c>
      <c r="J24" s="130" t="e">
        <f t="shared" si="19"/>
        <v>#REF!</v>
      </c>
      <c r="K24" s="129" t="e">
        <f t="shared" si="19"/>
        <v>#REF!</v>
      </c>
      <c r="L24" s="455">
        <f t="shared" si="19"/>
        <v>25034.440000000002</v>
      </c>
      <c r="M24" s="130">
        <f t="shared" si="19"/>
        <v>1329036.02</v>
      </c>
      <c r="N24" s="130">
        <f t="shared" si="19"/>
        <v>0</v>
      </c>
      <c r="O24" s="130">
        <f t="shared" si="19"/>
        <v>200272</v>
      </c>
      <c r="P24" s="130">
        <f t="shared" si="19"/>
        <v>0</v>
      </c>
      <c r="Q24" s="113">
        <f t="shared" si="19"/>
        <v>1554342.46</v>
      </c>
      <c r="R24" s="384" t="e">
        <f t="shared" si="18"/>
        <v>#REF!</v>
      </c>
      <c r="S24" s="386" t="e">
        <f t="shared" si="18"/>
        <v>#REF!</v>
      </c>
      <c r="T24" s="386" t="e">
        <f t="shared" si="18"/>
        <v>#REF!</v>
      </c>
      <c r="U24" s="386" t="e">
        <f t="shared" si="18"/>
        <v>#REF!</v>
      </c>
      <c r="V24" s="386" t="e">
        <f t="shared" si="18"/>
        <v>#REF!</v>
      </c>
      <c r="W24" s="382" t="e">
        <f t="shared" si="18"/>
        <v>#REF!</v>
      </c>
      <c r="X24" s="372" t="e">
        <f t="shared" si="4"/>
        <v>#REF!</v>
      </c>
      <c r="Y24" s="374" t="e">
        <f t="shared" si="4"/>
        <v>#REF!</v>
      </c>
      <c r="Z24" s="374" t="e">
        <f t="shared" si="4"/>
        <v>#REF!</v>
      </c>
      <c r="AA24" s="374" t="e">
        <f t="shared" si="4"/>
        <v>#REF!</v>
      </c>
      <c r="AB24" s="374" t="e">
        <f t="shared" si="4"/>
        <v>#REF!</v>
      </c>
      <c r="AC24" s="376" t="e">
        <f t="shared" si="4"/>
        <v>#REF!</v>
      </c>
    </row>
    <row r="25" spans="2:31" s="73" customFormat="1" x14ac:dyDescent="0.3">
      <c r="B25" s="74"/>
      <c r="C25" s="76"/>
      <c r="D25" s="75"/>
      <c r="E25" s="76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25"/>
      <c r="Y25" s="325"/>
      <c r="Z25" s="325"/>
      <c r="AA25" s="325"/>
      <c r="AB25" s="325"/>
      <c r="AC25" s="325"/>
    </row>
    <row r="26" spans="2:31" s="73" customFormat="1" ht="15" thickBot="1" x14ac:dyDescent="0.35">
      <c r="B26" s="74"/>
      <c r="C26" s="76"/>
      <c r="D26" s="75"/>
      <c r="E26" s="76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25"/>
      <c r="Y26" s="325"/>
      <c r="Z26" s="325"/>
      <c r="AA26" s="325"/>
      <c r="AB26" s="325"/>
      <c r="AC26" s="325"/>
    </row>
    <row r="27" spans="2:31" s="1" customFormat="1" x14ac:dyDescent="0.3">
      <c r="B27" s="103">
        <v>3.1</v>
      </c>
      <c r="C27" s="181" t="s">
        <v>27</v>
      </c>
      <c r="D27" s="141" t="s">
        <v>84</v>
      </c>
      <c r="E27" s="185" t="s">
        <v>28</v>
      </c>
      <c r="F27" s="33" t="e">
        <f>#REF!</f>
        <v>#REF!</v>
      </c>
      <c r="G27" s="30" t="e">
        <f>#REF!</f>
        <v>#REF!</v>
      </c>
      <c r="H27" s="30" t="e">
        <f>#REF!</f>
        <v>#REF!</v>
      </c>
      <c r="I27" s="30" t="e">
        <f>#REF!</f>
        <v>#REF!</v>
      </c>
      <c r="J27" s="104" t="e">
        <f>#REF!</f>
        <v>#REF!</v>
      </c>
      <c r="K27" s="105" t="e">
        <f t="shared" si="2"/>
        <v>#REF!</v>
      </c>
      <c r="L27" s="33">
        <v>36910.65</v>
      </c>
      <c r="M27" s="30">
        <v>118930.1</v>
      </c>
      <c r="N27" s="30">
        <v>0</v>
      </c>
      <c r="O27" s="474">
        <v>24871.84</v>
      </c>
      <c r="P27" s="104">
        <v>0</v>
      </c>
      <c r="Q27" s="105">
        <f t="shared" si="3"/>
        <v>180712.59</v>
      </c>
      <c r="R27" s="56" t="e">
        <f t="shared" si="18"/>
        <v>#REF!</v>
      </c>
      <c r="S27" s="27" t="e">
        <f t="shared" si="18"/>
        <v>#REF!</v>
      </c>
      <c r="T27" s="27" t="e">
        <f t="shared" si="18"/>
        <v>#REF!</v>
      </c>
      <c r="U27" s="27" t="e">
        <f t="shared" si="18"/>
        <v>#REF!</v>
      </c>
      <c r="V27" s="38" t="e">
        <f t="shared" si="18"/>
        <v>#REF!</v>
      </c>
      <c r="W27" s="46" t="e">
        <f t="shared" si="18"/>
        <v>#REF!</v>
      </c>
      <c r="X27" s="216" t="e">
        <f t="shared" si="4"/>
        <v>#REF!</v>
      </c>
      <c r="Y27" s="217" t="e">
        <f t="shared" si="4"/>
        <v>#REF!</v>
      </c>
      <c r="Z27" s="217" t="e">
        <f t="shared" si="4"/>
        <v>#REF!</v>
      </c>
      <c r="AA27" s="217" t="e">
        <f t="shared" si="4"/>
        <v>#REF!</v>
      </c>
      <c r="AB27" s="218" t="e">
        <f t="shared" si="4"/>
        <v>#REF!</v>
      </c>
      <c r="AC27" s="219" t="e">
        <f t="shared" si="4"/>
        <v>#REF!</v>
      </c>
    </row>
    <row r="28" spans="2:31" s="1" customFormat="1" x14ac:dyDescent="0.3">
      <c r="B28" s="89">
        <v>3.2</v>
      </c>
      <c r="C28" s="182" t="s">
        <v>27</v>
      </c>
      <c r="D28" s="144" t="s">
        <v>85</v>
      </c>
      <c r="E28" s="178" t="s">
        <v>8</v>
      </c>
      <c r="F28" s="32" t="e">
        <f>#REF!</f>
        <v>#REF!</v>
      </c>
      <c r="G28" s="31" t="e">
        <f>#REF!</f>
        <v>#REF!</v>
      </c>
      <c r="H28" s="31" t="e">
        <f>#REF!</f>
        <v>#REF!</v>
      </c>
      <c r="I28" s="31" t="e">
        <f>#REF!</f>
        <v>#REF!</v>
      </c>
      <c r="J28" s="70" t="e">
        <f>#REF!</f>
        <v>#REF!</v>
      </c>
      <c r="K28" s="72" t="e">
        <f t="shared" si="2"/>
        <v>#REF!</v>
      </c>
      <c r="L28" s="32">
        <v>20441.12</v>
      </c>
      <c r="M28" s="31">
        <v>203570.23</v>
      </c>
      <c r="N28" s="31">
        <v>0</v>
      </c>
      <c r="O28" s="31">
        <v>0</v>
      </c>
      <c r="P28" s="70">
        <v>0</v>
      </c>
      <c r="Q28" s="72">
        <f t="shared" si="3"/>
        <v>224011.35</v>
      </c>
      <c r="R28" s="54" t="e">
        <f t="shared" si="18"/>
        <v>#REF!</v>
      </c>
      <c r="S28" s="28" t="e">
        <f t="shared" si="18"/>
        <v>#REF!</v>
      </c>
      <c r="T28" s="28" t="e">
        <f t="shared" si="18"/>
        <v>#REF!</v>
      </c>
      <c r="U28" s="28" t="e">
        <f t="shared" si="18"/>
        <v>#REF!</v>
      </c>
      <c r="V28" s="40" t="e">
        <f t="shared" si="18"/>
        <v>#REF!</v>
      </c>
      <c r="W28" s="44" t="e">
        <f t="shared" si="18"/>
        <v>#REF!</v>
      </c>
      <c r="X28" s="208" t="e">
        <f t="shared" si="4"/>
        <v>#REF!</v>
      </c>
      <c r="Y28" s="209" t="e">
        <f t="shared" si="4"/>
        <v>#REF!</v>
      </c>
      <c r="Z28" s="209" t="e">
        <f t="shared" si="4"/>
        <v>#REF!</v>
      </c>
      <c r="AA28" s="209" t="e">
        <f t="shared" si="4"/>
        <v>#REF!</v>
      </c>
      <c r="AB28" s="210" t="e">
        <f t="shared" si="4"/>
        <v>#REF!</v>
      </c>
      <c r="AC28" s="211" t="e">
        <f t="shared" si="4"/>
        <v>#REF!</v>
      </c>
      <c r="AE28" s="271"/>
    </row>
    <row r="29" spans="2:31" s="1" customFormat="1" x14ac:dyDescent="0.3">
      <c r="B29" s="89">
        <v>3.3</v>
      </c>
      <c r="C29" s="182" t="s">
        <v>35</v>
      </c>
      <c r="D29" s="144" t="s">
        <v>86</v>
      </c>
      <c r="E29" s="178" t="s">
        <v>9</v>
      </c>
      <c r="F29" s="32" t="e">
        <f>#REF!</f>
        <v>#REF!</v>
      </c>
      <c r="G29" s="31" t="e">
        <f>#REF!</f>
        <v>#REF!</v>
      </c>
      <c r="H29" s="31" t="e">
        <f>#REF!</f>
        <v>#REF!</v>
      </c>
      <c r="I29" s="31" t="e">
        <f>#REF!</f>
        <v>#REF!</v>
      </c>
      <c r="J29" s="70" t="e">
        <f>#REF!</f>
        <v>#REF!</v>
      </c>
      <c r="K29" s="72" t="e">
        <f t="shared" si="2"/>
        <v>#REF!</v>
      </c>
      <c r="L29" s="32">
        <v>96468.47</v>
      </c>
      <c r="M29" s="31">
        <v>61864.22</v>
      </c>
      <c r="N29" s="31">
        <v>0</v>
      </c>
      <c r="O29" s="31">
        <v>0</v>
      </c>
      <c r="P29" s="70">
        <v>0</v>
      </c>
      <c r="Q29" s="72">
        <f t="shared" si="3"/>
        <v>158332.69</v>
      </c>
      <c r="R29" s="54" t="e">
        <f t="shared" si="18"/>
        <v>#REF!</v>
      </c>
      <c r="S29" s="28" t="e">
        <f t="shared" si="18"/>
        <v>#REF!</v>
      </c>
      <c r="T29" s="28" t="e">
        <f t="shared" si="18"/>
        <v>#REF!</v>
      </c>
      <c r="U29" s="28" t="e">
        <f t="shared" si="18"/>
        <v>#REF!</v>
      </c>
      <c r="V29" s="40" t="e">
        <f t="shared" si="18"/>
        <v>#REF!</v>
      </c>
      <c r="W29" s="44" t="e">
        <f t="shared" si="18"/>
        <v>#REF!</v>
      </c>
      <c r="X29" s="208" t="e">
        <f t="shared" si="4"/>
        <v>#REF!</v>
      </c>
      <c r="Y29" s="209" t="e">
        <f t="shared" si="4"/>
        <v>#REF!</v>
      </c>
      <c r="Z29" s="209" t="e">
        <f t="shared" si="4"/>
        <v>#REF!</v>
      </c>
      <c r="AA29" s="209" t="e">
        <f t="shared" si="4"/>
        <v>#REF!</v>
      </c>
      <c r="AB29" s="210" t="e">
        <f t="shared" si="4"/>
        <v>#REF!</v>
      </c>
      <c r="AC29" s="211" t="e">
        <f t="shared" si="4"/>
        <v>#REF!</v>
      </c>
    </row>
    <row r="30" spans="2:31" s="1" customFormat="1" x14ac:dyDescent="0.3">
      <c r="B30" s="120">
        <v>3.4</v>
      </c>
      <c r="C30" s="183" t="s">
        <v>35</v>
      </c>
      <c r="D30" s="144" t="s">
        <v>184</v>
      </c>
      <c r="E30" s="178" t="s">
        <v>10</v>
      </c>
      <c r="F30" s="32" t="e">
        <f>#REF!</f>
        <v>#REF!</v>
      </c>
      <c r="G30" s="31" t="e">
        <f>#REF!</f>
        <v>#REF!</v>
      </c>
      <c r="H30" s="31" t="e">
        <f>#REF!</f>
        <v>#REF!</v>
      </c>
      <c r="I30" s="31" t="e">
        <f>#REF!</f>
        <v>#REF!</v>
      </c>
      <c r="J30" s="70" t="e">
        <f>#REF!</f>
        <v>#REF!</v>
      </c>
      <c r="K30" s="72" t="e">
        <f t="shared" si="2"/>
        <v>#REF!</v>
      </c>
      <c r="L30" s="32">
        <v>0</v>
      </c>
      <c r="M30" s="31">
        <v>45415.219999999994</v>
      </c>
      <c r="N30" s="31">
        <v>0</v>
      </c>
      <c r="O30" s="31">
        <v>0</v>
      </c>
      <c r="P30" s="70">
        <v>0</v>
      </c>
      <c r="Q30" s="72">
        <f t="shared" si="3"/>
        <v>45415.219999999994</v>
      </c>
      <c r="R30" s="54" t="e">
        <f t="shared" si="18"/>
        <v>#REF!</v>
      </c>
      <c r="S30" s="28" t="e">
        <f t="shared" si="18"/>
        <v>#REF!</v>
      </c>
      <c r="T30" s="28" t="e">
        <f t="shared" si="18"/>
        <v>#REF!</v>
      </c>
      <c r="U30" s="28" t="e">
        <f t="shared" si="18"/>
        <v>#REF!</v>
      </c>
      <c r="V30" s="40" t="e">
        <f t="shared" si="18"/>
        <v>#REF!</v>
      </c>
      <c r="W30" s="44" t="e">
        <f t="shared" si="18"/>
        <v>#REF!</v>
      </c>
      <c r="X30" s="208" t="e">
        <f t="shared" si="4"/>
        <v>#REF!</v>
      </c>
      <c r="Y30" s="209" t="e">
        <f t="shared" si="4"/>
        <v>#REF!</v>
      </c>
      <c r="Z30" s="209" t="e">
        <f t="shared" si="4"/>
        <v>#REF!</v>
      </c>
      <c r="AA30" s="209" t="e">
        <f t="shared" si="4"/>
        <v>#REF!</v>
      </c>
      <c r="AB30" s="210" t="e">
        <f t="shared" si="4"/>
        <v>#REF!</v>
      </c>
      <c r="AC30" s="211" t="e">
        <f t="shared" si="4"/>
        <v>#REF!</v>
      </c>
    </row>
    <row r="31" spans="2:31" s="1" customFormat="1" ht="15" thickBot="1" x14ac:dyDescent="0.35">
      <c r="B31" s="387">
        <v>3.4</v>
      </c>
      <c r="C31" s="116" t="s">
        <v>27</v>
      </c>
      <c r="D31" s="149" t="s">
        <v>89</v>
      </c>
      <c r="E31" s="179" t="s">
        <v>29</v>
      </c>
      <c r="F31" s="34" t="e">
        <f>#REF!</f>
        <v>#REF!</v>
      </c>
      <c r="G31" s="35" t="e">
        <f>#REF!</f>
        <v>#REF!</v>
      </c>
      <c r="H31" s="35" t="e">
        <f>#REF!</f>
        <v>#REF!</v>
      </c>
      <c r="I31" s="35" t="e">
        <f>#REF!</f>
        <v>#REF!</v>
      </c>
      <c r="J31" s="107" t="e">
        <f>#REF!</f>
        <v>#REF!</v>
      </c>
      <c r="K31" s="108" t="e">
        <f t="shared" si="2"/>
        <v>#REF!</v>
      </c>
      <c r="L31" s="34">
        <v>0</v>
      </c>
      <c r="M31" s="35">
        <v>143425.14000000001</v>
      </c>
      <c r="N31" s="35">
        <v>0</v>
      </c>
      <c r="O31" s="394">
        <v>7753</v>
      </c>
      <c r="P31" s="107">
        <v>0</v>
      </c>
      <c r="Q31" s="108">
        <f t="shared" si="3"/>
        <v>151178.14000000001</v>
      </c>
      <c r="R31" s="57" t="e">
        <f t="shared" si="18"/>
        <v>#REF!</v>
      </c>
      <c r="S31" s="29" t="e">
        <f t="shared" si="18"/>
        <v>#REF!</v>
      </c>
      <c r="T31" s="29" t="e">
        <f t="shared" si="18"/>
        <v>#REF!</v>
      </c>
      <c r="U31" s="29" t="e">
        <f t="shared" si="18"/>
        <v>#REF!</v>
      </c>
      <c r="V31" s="42" t="e">
        <f t="shared" si="18"/>
        <v>#REF!</v>
      </c>
      <c r="W31" s="48" t="e">
        <f t="shared" si="18"/>
        <v>#REF!</v>
      </c>
      <c r="X31" s="222" t="e">
        <f t="shared" si="4"/>
        <v>#REF!</v>
      </c>
      <c r="Y31" s="223" t="e">
        <f t="shared" si="4"/>
        <v>#REF!</v>
      </c>
      <c r="Z31" s="223" t="e">
        <f t="shared" si="4"/>
        <v>#REF!</v>
      </c>
      <c r="AA31" s="223" t="e">
        <f t="shared" si="4"/>
        <v>#REF!</v>
      </c>
      <c r="AB31" s="224" t="e">
        <f t="shared" si="4"/>
        <v>#REF!</v>
      </c>
      <c r="AC31" s="225" t="e">
        <f t="shared" si="4"/>
        <v>#REF!</v>
      </c>
    </row>
    <row r="32" spans="2:31" s="73" customFormat="1" ht="15" thickBot="1" x14ac:dyDescent="0.35">
      <c r="B32" s="74"/>
      <c r="C32" s="76"/>
      <c r="D32" s="122">
        <f>COUNTA(D27:D31)</f>
        <v>5</v>
      </c>
      <c r="E32" s="463">
        <f>COUNTA(E27:E31)</f>
        <v>5</v>
      </c>
      <c r="F32" s="131" t="e">
        <f>SUM(F27:F31)</f>
        <v>#REF!</v>
      </c>
      <c r="G32" s="130" t="e">
        <f t="shared" ref="G32:Q32" si="20">SUM(G27:G31)</f>
        <v>#REF!</v>
      </c>
      <c r="H32" s="130" t="e">
        <f t="shared" si="20"/>
        <v>#REF!</v>
      </c>
      <c r="I32" s="130" t="e">
        <f t="shared" si="20"/>
        <v>#REF!</v>
      </c>
      <c r="J32" s="130" t="e">
        <f t="shared" si="20"/>
        <v>#REF!</v>
      </c>
      <c r="K32" s="129" t="e">
        <f t="shared" si="20"/>
        <v>#REF!</v>
      </c>
      <c r="L32" s="455">
        <f t="shared" si="20"/>
        <v>153820.24</v>
      </c>
      <c r="M32" s="130">
        <f t="shared" si="20"/>
        <v>573204.91</v>
      </c>
      <c r="N32" s="130">
        <f t="shared" si="20"/>
        <v>0</v>
      </c>
      <c r="O32" s="130">
        <f t="shared" si="20"/>
        <v>32624.84</v>
      </c>
      <c r="P32" s="130">
        <f t="shared" si="20"/>
        <v>0</v>
      </c>
      <c r="Q32" s="113">
        <f t="shared" si="20"/>
        <v>759649.99</v>
      </c>
      <c r="R32" s="384" t="e">
        <f t="shared" si="18"/>
        <v>#REF!</v>
      </c>
      <c r="S32" s="386" t="e">
        <f t="shared" si="18"/>
        <v>#REF!</v>
      </c>
      <c r="T32" s="386" t="e">
        <f t="shared" si="18"/>
        <v>#REF!</v>
      </c>
      <c r="U32" s="386" t="e">
        <f t="shared" si="18"/>
        <v>#REF!</v>
      </c>
      <c r="V32" s="386" t="e">
        <f t="shared" si="18"/>
        <v>#REF!</v>
      </c>
      <c r="W32" s="382" t="e">
        <f t="shared" si="18"/>
        <v>#REF!</v>
      </c>
      <c r="X32" s="372" t="e">
        <f t="shared" ref="X32" si="21">L32/F32</f>
        <v>#REF!</v>
      </c>
      <c r="Y32" s="374" t="e">
        <f t="shared" ref="Y32" si="22">M32/G32</f>
        <v>#REF!</v>
      </c>
      <c r="Z32" s="374" t="e">
        <f t="shared" ref="Z32" si="23">N32/H32</f>
        <v>#REF!</v>
      </c>
      <c r="AA32" s="374" t="e">
        <f t="shared" ref="AA32" si="24">O32/I32</f>
        <v>#REF!</v>
      </c>
      <c r="AB32" s="374" t="e">
        <f t="shared" ref="AB32" si="25">P32/J32</f>
        <v>#REF!</v>
      </c>
      <c r="AC32" s="376" t="e">
        <f t="shared" ref="AC32" si="26">Q32/K32</f>
        <v>#REF!</v>
      </c>
    </row>
    <row r="33" spans="2:31" s="73" customFormat="1" x14ac:dyDescent="0.3">
      <c r="B33" s="74"/>
      <c r="C33" s="76"/>
      <c r="D33" s="75"/>
      <c r="E33" s="76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25"/>
      <c r="Y33" s="325"/>
      <c r="Z33" s="325"/>
      <c r="AA33" s="325"/>
      <c r="AB33" s="325"/>
      <c r="AC33" s="325"/>
    </row>
    <row r="34" spans="2:31" s="73" customFormat="1" ht="15" thickBot="1" x14ac:dyDescent="0.35">
      <c r="B34" s="74"/>
      <c r="C34" s="76"/>
      <c r="D34" s="75"/>
      <c r="E34" s="76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25"/>
      <c r="Y34" s="325"/>
      <c r="Z34" s="325"/>
      <c r="AA34" s="325"/>
      <c r="AB34" s="325"/>
      <c r="AC34" s="325"/>
    </row>
    <row r="35" spans="2:31" s="1" customFormat="1" x14ac:dyDescent="0.3">
      <c r="B35" s="103">
        <v>4.0999999999999996</v>
      </c>
      <c r="C35" s="175" t="s">
        <v>47</v>
      </c>
      <c r="D35" s="141" t="s">
        <v>88</v>
      </c>
      <c r="E35" s="23" t="s">
        <v>11</v>
      </c>
      <c r="F35" s="33" t="e">
        <f>#REF!</f>
        <v>#REF!</v>
      </c>
      <c r="G35" s="30" t="e">
        <f>#REF!</f>
        <v>#REF!</v>
      </c>
      <c r="H35" s="30" t="e">
        <f>#REF!</f>
        <v>#REF!</v>
      </c>
      <c r="I35" s="30" t="e">
        <f>#REF!</f>
        <v>#REF!</v>
      </c>
      <c r="J35" s="104" t="e">
        <f>#REF!</f>
        <v>#REF!</v>
      </c>
      <c r="K35" s="105" t="e">
        <f t="shared" si="2"/>
        <v>#REF!</v>
      </c>
      <c r="L35" s="45">
        <v>0</v>
      </c>
      <c r="M35" s="30">
        <v>0</v>
      </c>
      <c r="N35" s="27">
        <v>713592.6</v>
      </c>
      <c r="O35" s="395">
        <v>153711.01</v>
      </c>
      <c r="P35" s="392">
        <v>8109</v>
      </c>
      <c r="Q35" s="46">
        <f t="shared" si="3"/>
        <v>875412.61</v>
      </c>
      <c r="R35" s="56" t="e">
        <f t="shared" si="18"/>
        <v>#REF!</v>
      </c>
      <c r="S35" s="27" t="e">
        <f t="shared" si="18"/>
        <v>#REF!</v>
      </c>
      <c r="T35" s="27" t="e">
        <f t="shared" si="18"/>
        <v>#REF!</v>
      </c>
      <c r="U35" s="27" t="e">
        <f t="shared" si="18"/>
        <v>#REF!</v>
      </c>
      <c r="V35" s="38" t="e">
        <f t="shared" si="18"/>
        <v>#REF!</v>
      </c>
      <c r="W35" s="46" t="e">
        <f t="shared" si="18"/>
        <v>#REF!</v>
      </c>
      <c r="X35" s="216" t="e">
        <f t="shared" si="4"/>
        <v>#REF!</v>
      </c>
      <c r="Y35" s="217" t="e">
        <f t="shared" si="4"/>
        <v>#REF!</v>
      </c>
      <c r="Z35" s="217" t="e">
        <f t="shared" si="4"/>
        <v>#REF!</v>
      </c>
      <c r="AA35" s="217" t="e">
        <f t="shared" si="4"/>
        <v>#REF!</v>
      </c>
      <c r="AB35" s="218" t="e">
        <f t="shared" si="4"/>
        <v>#REF!</v>
      </c>
      <c r="AC35" s="219" t="e">
        <f t="shared" si="4"/>
        <v>#REF!</v>
      </c>
    </row>
    <row r="36" spans="2:31" s="1" customFormat="1" ht="15" thickBot="1" x14ac:dyDescent="0.35">
      <c r="B36" s="387">
        <v>4.2</v>
      </c>
      <c r="C36" s="184" t="s">
        <v>47</v>
      </c>
      <c r="D36" s="149" t="s">
        <v>91</v>
      </c>
      <c r="E36" s="21" t="s">
        <v>12</v>
      </c>
      <c r="F36" s="34" t="e">
        <f>#REF!</f>
        <v>#REF!</v>
      </c>
      <c r="G36" s="35" t="e">
        <f>#REF!</f>
        <v>#REF!</v>
      </c>
      <c r="H36" s="35" t="e">
        <f>#REF!</f>
        <v>#REF!</v>
      </c>
      <c r="I36" s="35" t="e">
        <f>#REF!</f>
        <v>#REF!</v>
      </c>
      <c r="J36" s="107" t="e">
        <f>#REF!</f>
        <v>#REF!</v>
      </c>
      <c r="K36" s="108" t="e">
        <f t="shared" si="2"/>
        <v>#REF!</v>
      </c>
      <c r="L36" s="47">
        <v>0</v>
      </c>
      <c r="M36" s="35">
        <v>0</v>
      </c>
      <c r="N36" s="29">
        <v>419288.52</v>
      </c>
      <c r="O36" s="396">
        <v>26810.75</v>
      </c>
      <c r="P36" s="42">
        <v>0</v>
      </c>
      <c r="Q36" s="48">
        <f t="shared" si="3"/>
        <v>446099.27</v>
      </c>
      <c r="R36" s="57" t="e">
        <f t="shared" si="18"/>
        <v>#REF!</v>
      </c>
      <c r="S36" s="29" t="e">
        <f t="shared" si="18"/>
        <v>#REF!</v>
      </c>
      <c r="T36" s="29" t="e">
        <f t="shared" si="18"/>
        <v>#REF!</v>
      </c>
      <c r="U36" s="29" t="e">
        <f t="shared" si="18"/>
        <v>#REF!</v>
      </c>
      <c r="V36" s="42" t="e">
        <f t="shared" si="18"/>
        <v>#REF!</v>
      </c>
      <c r="W36" s="48" t="e">
        <f t="shared" si="18"/>
        <v>#REF!</v>
      </c>
      <c r="X36" s="222" t="e">
        <f t="shared" si="4"/>
        <v>#REF!</v>
      </c>
      <c r="Y36" s="223" t="e">
        <f t="shared" si="4"/>
        <v>#REF!</v>
      </c>
      <c r="Z36" s="223" t="e">
        <f t="shared" si="4"/>
        <v>#REF!</v>
      </c>
      <c r="AA36" s="223" t="e">
        <f t="shared" si="4"/>
        <v>#REF!</v>
      </c>
      <c r="AB36" s="224" t="e">
        <f t="shared" si="4"/>
        <v>#REF!</v>
      </c>
      <c r="AC36" s="225" t="e">
        <f t="shared" si="4"/>
        <v>#REF!</v>
      </c>
    </row>
    <row r="37" spans="2:31" s="73" customFormat="1" ht="15" thickBot="1" x14ac:dyDescent="0.35">
      <c r="B37" s="74"/>
      <c r="C37" s="76"/>
      <c r="D37" s="122">
        <f>COUNTA(D35:D36)</f>
        <v>2</v>
      </c>
      <c r="E37" s="463">
        <f>COUNTA(E35:E36)</f>
        <v>2</v>
      </c>
      <c r="F37" s="131" t="e">
        <f>SUM(F35:F36)</f>
        <v>#REF!</v>
      </c>
      <c r="G37" s="130" t="e">
        <f t="shared" ref="G37:Q37" si="27">SUM(G35:G36)</f>
        <v>#REF!</v>
      </c>
      <c r="H37" s="130" t="e">
        <f t="shared" si="27"/>
        <v>#REF!</v>
      </c>
      <c r="I37" s="130" t="e">
        <f t="shared" si="27"/>
        <v>#REF!</v>
      </c>
      <c r="J37" s="130" t="e">
        <f t="shared" si="27"/>
        <v>#REF!</v>
      </c>
      <c r="K37" s="129" t="e">
        <f t="shared" si="27"/>
        <v>#REF!</v>
      </c>
      <c r="L37" s="455">
        <f t="shared" si="27"/>
        <v>0</v>
      </c>
      <c r="M37" s="130">
        <f t="shared" si="27"/>
        <v>0</v>
      </c>
      <c r="N37" s="130">
        <f t="shared" si="27"/>
        <v>1132881.1200000001</v>
      </c>
      <c r="O37" s="130">
        <f t="shared" si="27"/>
        <v>180521.76</v>
      </c>
      <c r="P37" s="130">
        <f t="shared" si="27"/>
        <v>8109</v>
      </c>
      <c r="Q37" s="113">
        <f t="shared" si="27"/>
        <v>1321511.8799999999</v>
      </c>
      <c r="R37" s="384" t="e">
        <f t="shared" si="18"/>
        <v>#REF!</v>
      </c>
      <c r="S37" s="386" t="e">
        <f t="shared" si="18"/>
        <v>#REF!</v>
      </c>
      <c r="T37" s="386" t="e">
        <f t="shared" si="18"/>
        <v>#REF!</v>
      </c>
      <c r="U37" s="386" t="e">
        <f t="shared" si="18"/>
        <v>#REF!</v>
      </c>
      <c r="V37" s="386" t="e">
        <f t="shared" si="18"/>
        <v>#REF!</v>
      </c>
      <c r="W37" s="382" t="e">
        <f t="shared" si="18"/>
        <v>#REF!</v>
      </c>
      <c r="X37" s="372" t="e">
        <f t="shared" ref="X37" si="28">L37/F37</f>
        <v>#REF!</v>
      </c>
      <c r="Y37" s="374" t="e">
        <f t="shared" ref="Y37" si="29">M37/G37</f>
        <v>#REF!</v>
      </c>
      <c r="Z37" s="374" t="e">
        <f t="shared" ref="Z37" si="30">N37/H37</f>
        <v>#REF!</v>
      </c>
      <c r="AA37" s="374" t="e">
        <f t="shared" ref="AA37" si="31">O37/I37</f>
        <v>#REF!</v>
      </c>
      <c r="AB37" s="374" t="e">
        <f t="shared" ref="AB37" si="32">P37/J37</f>
        <v>#REF!</v>
      </c>
      <c r="AC37" s="376" t="e">
        <f t="shared" ref="AC37" si="33">Q37/K37</f>
        <v>#REF!</v>
      </c>
    </row>
    <row r="38" spans="2:31" s="73" customFormat="1" x14ac:dyDescent="0.3">
      <c r="B38" s="74"/>
      <c r="C38" s="76"/>
      <c r="D38" s="75"/>
      <c r="E38" s="76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25"/>
      <c r="Y38" s="325"/>
      <c r="Z38" s="325"/>
      <c r="AA38" s="325"/>
      <c r="AB38" s="325"/>
      <c r="AC38" s="325"/>
    </row>
    <row r="39" spans="2:31" s="73" customFormat="1" ht="15" thickBot="1" x14ac:dyDescent="0.35">
      <c r="B39" s="74"/>
      <c r="C39" s="76"/>
      <c r="D39" s="75"/>
      <c r="E39" s="76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25"/>
      <c r="Y39" s="325"/>
      <c r="Z39" s="325"/>
      <c r="AA39" s="325"/>
      <c r="AB39" s="325"/>
      <c r="AC39" s="325"/>
    </row>
    <row r="40" spans="2:31" s="1" customFormat="1" x14ac:dyDescent="0.3">
      <c r="B40" s="119">
        <v>5.0999999999999996</v>
      </c>
      <c r="C40" s="185" t="s">
        <v>138</v>
      </c>
      <c r="D40" s="141"/>
      <c r="E40" s="456"/>
      <c r="F40" s="33" t="e">
        <f>#REF!</f>
        <v>#REF!</v>
      </c>
      <c r="G40" s="30" t="e">
        <f>#REF!</f>
        <v>#REF!</v>
      </c>
      <c r="H40" s="30" t="e">
        <f>#REF!</f>
        <v>#REF!</v>
      </c>
      <c r="I40" s="30" t="e">
        <f>#REF!</f>
        <v>#REF!</v>
      </c>
      <c r="J40" s="104" t="e">
        <f>#REF!</f>
        <v>#REF!</v>
      </c>
      <c r="K40" s="105" t="e">
        <f t="shared" si="2"/>
        <v>#REF!</v>
      </c>
      <c r="L40" s="45">
        <v>0</v>
      </c>
      <c r="M40" s="30">
        <v>0</v>
      </c>
      <c r="N40" s="27">
        <v>0</v>
      </c>
      <c r="O40" s="27">
        <v>0</v>
      </c>
      <c r="P40" s="38">
        <v>0</v>
      </c>
      <c r="Q40" s="46">
        <f t="shared" si="3"/>
        <v>0</v>
      </c>
      <c r="R40" s="464" t="e">
        <f t="shared" si="18"/>
        <v>#REF!</v>
      </c>
      <c r="S40" s="465" t="e">
        <f t="shared" si="18"/>
        <v>#REF!</v>
      </c>
      <c r="T40" s="465" t="e">
        <f t="shared" si="18"/>
        <v>#REF!</v>
      </c>
      <c r="U40" s="465" t="e">
        <f t="shared" si="18"/>
        <v>#REF!</v>
      </c>
      <c r="V40" s="466" t="e">
        <f t="shared" si="18"/>
        <v>#REF!</v>
      </c>
      <c r="W40" s="467" t="e">
        <f t="shared" si="18"/>
        <v>#REF!</v>
      </c>
      <c r="X40" s="468" t="e">
        <f t="shared" si="4"/>
        <v>#REF!</v>
      </c>
      <c r="Y40" s="469" t="e">
        <f t="shared" si="4"/>
        <v>#REF!</v>
      </c>
      <c r="Z40" s="469" t="e">
        <f t="shared" si="4"/>
        <v>#REF!</v>
      </c>
      <c r="AA40" s="469" t="e">
        <f t="shared" si="4"/>
        <v>#REF!</v>
      </c>
      <c r="AB40" s="470" t="e">
        <f t="shared" si="4"/>
        <v>#REF!</v>
      </c>
      <c r="AC40" s="471" t="e">
        <f t="shared" si="4"/>
        <v>#REF!</v>
      </c>
    </row>
    <row r="41" spans="2:31" s="73" customFormat="1" x14ac:dyDescent="0.3">
      <c r="B41" s="120">
        <v>5.0999999999999996</v>
      </c>
      <c r="C41" s="177" t="s">
        <v>46</v>
      </c>
      <c r="D41" s="144" t="s">
        <v>96</v>
      </c>
      <c r="E41" s="178" t="s">
        <v>57</v>
      </c>
      <c r="F41" s="32" t="e">
        <f>#REF!</f>
        <v>#REF!</v>
      </c>
      <c r="G41" s="31" t="e">
        <f>#REF!</f>
        <v>#REF!</v>
      </c>
      <c r="H41" s="31" t="e">
        <f>#REF!</f>
        <v>#REF!</v>
      </c>
      <c r="I41" s="31" t="e">
        <f>#REF!</f>
        <v>#REF!</v>
      </c>
      <c r="J41" s="70" t="e">
        <f>#REF!</f>
        <v>#REF!</v>
      </c>
      <c r="K41" s="87" t="e">
        <f t="shared" si="2"/>
        <v>#REF!</v>
      </c>
      <c r="L41" s="32">
        <v>0</v>
      </c>
      <c r="M41" s="31">
        <v>391990.03</v>
      </c>
      <c r="N41" s="31">
        <v>0</v>
      </c>
      <c r="O41" s="393">
        <v>1391635</v>
      </c>
      <c r="P41" s="70">
        <v>0</v>
      </c>
      <c r="Q41" s="72">
        <f t="shared" si="3"/>
        <v>1783625.03</v>
      </c>
      <c r="R41" s="88" t="e">
        <f t="shared" si="18"/>
        <v>#REF!</v>
      </c>
      <c r="S41" s="88" t="e">
        <f t="shared" si="18"/>
        <v>#REF!</v>
      </c>
      <c r="T41" s="88" t="e">
        <f t="shared" si="18"/>
        <v>#REF!</v>
      </c>
      <c r="U41" s="88" t="e">
        <f t="shared" si="18"/>
        <v>#REF!</v>
      </c>
      <c r="V41" s="88" t="e">
        <f t="shared" si="18"/>
        <v>#REF!</v>
      </c>
      <c r="W41" s="72" t="e">
        <f t="shared" si="18"/>
        <v>#REF!</v>
      </c>
      <c r="X41" s="230" t="e">
        <f t="shared" si="4"/>
        <v>#REF!</v>
      </c>
      <c r="Y41" s="230" t="e">
        <f t="shared" si="4"/>
        <v>#REF!</v>
      </c>
      <c r="Z41" s="230" t="e">
        <f t="shared" si="4"/>
        <v>#REF!</v>
      </c>
      <c r="AA41" s="230" t="e">
        <f t="shared" si="4"/>
        <v>#REF!</v>
      </c>
      <c r="AB41" s="230" t="e">
        <f t="shared" si="4"/>
        <v>#REF!</v>
      </c>
      <c r="AC41" s="231" t="e">
        <f t="shared" si="4"/>
        <v>#REF!</v>
      </c>
    </row>
    <row r="42" spans="2:31" s="73" customFormat="1" x14ac:dyDescent="0.3">
      <c r="B42" s="89">
        <v>5.0999999999999996</v>
      </c>
      <c r="C42" s="178" t="s">
        <v>46</v>
      </c>
      <c r="D42" s="144" t="s">
        <v>90</v>
      </c>
      <c r="E42" s="178" t="s">
        <v>17</v>
      </c>
      <c r="F42" s="32" t="e">
        <f>#REF!</f>
        <v>#REF!</v>
      </c>
      <c r="G42" s="31" t="e">
        <f>#REF!</f>
        <v>#REF!</v>
      </c>
      <c r="H42" s="31" t="e">
        <f>#REF!</f>
        <v>#REF!</v>
      </c>
      <c r="I42" s="31" t="e">
        <f>#REF!</f>
        <v>#REF!</v>
      </c>
      <c r="J42" s="70" t="e">
        <f>#REF!</f>
        <v>#REF!</v>
      </c>
      <c r="K42" s="87" t="e">
        <f t="shared" si="2"/>
        <v>#REF!</v>
      </c>
      <c r="L42" s="32">
        <v>0</v>
      </c>
      <c r="M42" s="31">
        <v>714423.36</v>
      </c>
      <c r="N42" s="31">
        <v>0</v>
      </c>
      <c r="O42" s="393">
        <v>41039</v>
      </c>
      <c r="P42" s="70">
        <v>0</v>
      </c>
      <c r="Q42" s="72">
        <f t="shared" si="3"/>
        <v>755462.36</v>
      </c>
      <c r="R42" s="88" t="e">
        <f t="shared" si="18"/>
        <v>#REF!</v>
      </c>
      <c r="S42" s="31" t="e">
        <f t="shared" si="18"/>
        <v>#REF!</v>
      </c>
      <c r="T42" s="31" t="e">
        <f t="shared" si="18"/>
        <v>#REF!</v>
      </c>
      <c r="U42" s="31" t="e">
        <f t="shared" si="18"/>
        <v>#REF!</v>
      </c>
      <c r="V42" s="70" t="e">
        <f t="shared" si="18"/>
        <v>#REF!</v>
      </c>
      <c r="W42" s="72" t="e">
        <f t="shared" si="18"/>
        <v>#REF!</v>
      </c>
      <c r="X42" s="230" t="e">
        <f t="shared" si="4"/>
        <v>#REF!</v>
      </c>
      <c r="Y42" s="232" t="e">
        <f t="shared" si="4"/>
        <v>#REF!</v>
      </c>
      <c r="Z42" s="232" t="e">
        <f t="shared" si="4"/>
        <v>#REF!</v>
      </c>
      <c r="AA42" s="232" t="e">
        <f t="shared" si="4"/>
        <v>#REF!</v>
      </c>
      <c r="AB42" s="233" t="e">
        <f t="shared" si="4"/>
        <v>#REF!</v>
      </c>
      <c r="AC42" s="231" t="e">
        <f t="shared" si="4"/>
        <v>#REF!</v>
      </c>
      <c r="AE42" s="272"/>
    </row>
    <row r="43" spans="2:31" s="73" customFormat="1" x14ac:dyDescent="0.3">
      <c r="B43" s="121">
        <v>5.0999999999999996</v>
      </c>
      <c r="C43" s="186" t="s">
        <v>46</v>
      </c>
      <c r="D43" s="144" t="s">
        <v>94</v>
      </c>
      <c r="E43" s="178" t="s">
        <v>175</v>
      </c>
      <c r="F43" s="32" t="e">
        <f>#REF!</f>
        <v>#REF!</v>
      </c>
      <c r="G43" s="31" t="e">
        <f>#REF!</f>
        <v>#REF!</v>
      </c>
      <c r="H43" s="31" t="e">
        <f>#REF!</f>
        <v>#REF!</v>
      </c>
      <c r="I43" s="31" t="e">
        <f>#REF!</f>
        <v>#REF!</v>
      </c>
      <c r="J43" s="70" t="e">
        <f>#REF!</f>
        <v>#REF!</v>
      </c>
      <c r="K43" s="87" t="e">
        <f t="shared" si="2"/>
        <v>#REF!</v>
      </c>
      <c r="L43" s="32">
        <v>201235.18</v>
      </c>
      <c r="M43" s="31">
        <v>342557.43</v>
      </c>
      <c r="N43" s="31">
        <v>0</v>
      </c>
      <c r="O43" s="31">
        <v>0</v>
      </c>
      <c r="P43" s="70">
        <v>0</v>
      </c>
      <c r="Q43" s="72">
        <f t="shared" si="3"/>
        <v>543792.61</v>
      </c>
      <c r="R43" s="88" t="e">
        <f t="shared" si="18"/>
        <v>#REF!</v>
      </c>
      <c r="S43" s="31" t="e">
        <f t="shared" si="18"/>
        <v>#REF!</v>
      </c>
      <c r="T43" s="31" t="e">
        <f t="shared" si="18"/>
        <v>#REF!</v>
      </c>
      <c r="U43" s="31" t="e">
        <f t="shared" si="18"/>
        <v>#REF!</v>
      </c>
      <c r="V43" s="70" t="e">
        <f t="shared" si="18"/>
        <v>#REF!</v>
      </c>
      <c r="W43" s="72" t="e">
        <f t="shared" si="18"/>
        <v>#REF!</v>
      </c>
      <c r="X43" s="230" t="e">
        <f t="shared" si="4"/>
        <v>#REF!</v>
      </c>
      <c r="Y43" s="232" t="e">
        <f t="shared" si="4"/>
        <v>#REF!</v>
      </c>
      <c r="Z43" s="232" t="e">
        <f t="shared" si="4"/>
        <v>#REF!</v>
      </c>
      <c r="AA43" s="232" t="e">
        <f t="shared" si="4"/>
        <v>#REF!</v>
      </c>
      <c r="AB43" s="233" t="e">
        <f t="shared" si="4"/>
        <v>#REF!</v>
      </c>
      <c r="AC43" s="231" t="e">
        <f t="shared" si="4"/>
        <v>#REF!</v>
      </c>
    </row>
    <row r="44" spans="2:31" s="1" customFormat="1" x14ac:dyDescent="0.3">
      <c r="B44" s="121">
        <v>5.2</v>
      </c>
      <c r="C44" s="178" t="s">
        <v>24</v>
      </c>
      <c r="D44" s="144" t="s">
        <v>98</v>
      </c>
      <c r="E44" s="22" t="s">
        <v>13</v>
      </c>
      <c r="F44" s="32" t="e">
        <f>#REF!</f>
        <v>#REF!</v>
      </c>
      <c r="G44" s="31" t="e">
        <f>#REF!</f>
        <v>#REF!</v>
      </c>
      <c r="H44" s="31" t="e">
        <f>#REF!</f>
        <v>#REF!</v>
      </c>
      <c r="I44" s="31" t="e">
        <f>#REF!</f>
        <v>#REF!</v>
      </c>
      <c r="J44" s="70" t="e">
        <f>#REF!</f>
        <v>#REF!</v>
      </c>
      <c r="K44" s="72" t="e">
        <f t="shared" si="2"/>
        <v>#REF!</v>
      </c>
      <c r="L44" s="32">
        <v>231199.26</v>
      </c>
      <c r="M44" s="31">
        <v>192790.14</v>
      </c>
      <c r="N44" s="28">
        <v>0</v>
      </c>
      <c r="O44" s="393">
        <v>26632.980000000003</v>
      </c>
      <c r="P44" s="40">
        <v>0</v>
      </c>
      <c r="Q44" s="44">
        <f t="shared" si="3"/>
        <v>450622.38</v>
      </c>
      <c r="R44" s="54" t="e">
        <f t="shared" si="18"/>
        <v>#REF!</v>
      </c>
      <c r="S44" s="28" t="e">
        <f t="shared" si="18"/>
        <v>#REF!</v>
      </c>
      <c r="T44" s="28" t="e">
        <f t="shared" si="18"/>
        <v>#REF!</v>
      </c>
      <c r="U44" s="28" t="e">
        <f t="shared" si="18"/>
        <v>#REF!</v>
      </c>
      <c r="V44" s="40" t="e">
        <f t="shared" si="18"/>
        <v>#REF!</v>
      </c>
      <c r="W44" s="44" t="e">
        <f t="shared" si="18"/>
        <v>#REF!</v>
      </c>
      <c r="X44" s="208" t="e">
        <f t="shared" si="4"/>
        <v>#REF!</v>
      </c>
      <c r="Y44" s="209" t="e">
        <f t="shared" si="4"/>
        <v>#REF!</v>
      </c>
      <c r="Z44" s="209" t="e">
        <f t="shared" si="4"/>
        <v>#REF!</v>
      </c>
      <c r="AA44" s="209" t="e">
        <f t="shared" si="4"/>
        <v>#REF!</v>
      </c>
      <c r="AB44" s="210" t="e">
        <f t="shared" si="4"/>
        <v>#REF!</v>
      </c>
      <c r="AC44" s="211" t="e">
        <f t="shared" si="4"/>
        <v>#REF!</v>
      </c>
    </row>
    <row r="45" spans="2:31" s="1" customFormat="1" x14ac:dyDescent="0.3">
      <c r="B45" s="89">
        <v>5.3</v>
      </c>
      <c r="C45" s="178" t="s">
        <v>68</v>
      </c>
      <c r="D45" s="144" t="s">
        <v>95</v>
      </c>
      <c r="E45" s="22" t="s">
        <v>58</v>
      </c>
      <c r="F45" s="32" t="e">
        <f>#REF!</f>
        <v>#REF!</v>
      </c>
      <c r="G45" s="31" t="e">
        <f>#REF!</f>
        <v>#REF!</v>
      </c>
      <c r="H45" s="31" t="e">
        <f>#REF!</f>
        <v>#REF!</v>
      </c>
      <c r="I45" s="31" t="e">
        <f>#REF!</f>
        <v>#REF!</v>
      </c>
      <c r="J45" s="70" t="e">
        <f>#REF!</f>
        <v>#REF!</v>
      </c>
      <c r="K45" s="72" t="e">
        <f t="shared" si="2"/>
        <v>#REF!</v>
      </c>
      <c r="L45" s="43">
        <v>0</v>
      </c>
      <c r="M45" s="31">
        <v>0</v>
      </c>
      <c r="N45" s="28">
        <v>0</v>
      </c>
      <c r="O45" s="28">
        <v>0</v>
      </c>
      <c r="P45" s="390">
        <v>955313.87</v>
      </c>
      <c r="Q45" s="44">
        <f t="shared" si="3"/>
        <v>955313.87</v>
      </c>
      <c r="R45" s="54" t="e">
        <f t="shared" si="18"/>
        <v>#REF!</v>
      </c>
      <c r="S45" s="28" t="e">
        <f t="shared" si="18"/>
        <v>#REF!</v>
      </c>
      <c r="T45" s="28" t="e">
        <f t="shared" si="18"/>
        <v>#REF!</v>
      </c>
      <c r="U45" s="28" t="e">
        <f t="shared" si="18"/>
        <v>#REF!</v>
      </c>
      <c r="V45" s="40" t="e">
        <f t="shared" si="18"/>
        <v>#REF!</v>
      </c>
      <c r="W45" s="44" t="e">
        <f t="shared" si="18"/>
        <v>#REF!</v>
      </c>
      <c r="X45" s="208" t="e">
        <f t="shared" si="4"/>
        <v>#REF!</v>
      </c>
      <c r="Y45" s="209" t="e">
        <f t="shared" si="4"/>
        <v>#REF!</v>
      </c>
      <c r="Z45" s="209" t="e">
        <f t="shared" si="4"/>
        <v>#REF!</v>
      </c>
      <c r="AA45" s="209" t="e">
        <f t="shared" si="4"/>
        <v>#REF!</v>
      </c>
      <c r="AB45" s="210" t="e">
        <f t="shared" si="4"/>
        <v>#REF!</v>
      </c>
      <c r="AC45" s="211" t="e">
        <f t="shared" si="4"/>
        <v>#REF!</v>
      </c>
    </row>
    <row r="46" spans="2:31" s="1" customFormat="1" x14ac:dyDescent="0.3">
      <c r="B46" s="121">
        <v>5.3</v>
      </c>
      <c r="C46" s="186" t="s">
        <v>68</v>
      </c>
      <c r="D46" s="144" t="s">
        <v>92</v>
      </c>
      <c r="E46" s="178" t="s">
        <v>19</v>
      </c>
      <c r="F46" s="32" t="e">
        <f>#REF!</f>
        <v>#REF!</v>
      </c>
      <c r="G46" s="31" t="e">
        <f>#REF!</f>
        <v>#REF!</v>
      </c>
      <c r="H46" s="31" t="e">
        <f>#REF!</f>
        <v>#REF!</v>
      </c>
      <c r="I46" s="31" t="e">
        <f>#REF!</f>
        <v>#REF!</v>
      </c>
      <c r="J46" s="70" t="e">
        <f>#REF!</f>
        <v>#REF!</v>
      </c>
      <c r="K46" s="72" t="e">
        <f t="shared" si="2"/>
        <v>#REF!</v>
      </c>
      <c r="L46" s="43">
        <v>0</v>
      </c>
      <c r="M46" s="31">
        <v>1043849.31</v>
      </c>
      <c r="N46" s="28">
        <v>0</v>
      </c>
      <c r="O46" s="28">
        <v>0</v>
      </c>
      <c r="P46" s="40">
        <v>0</v>
      </c>
      <c r="Q46" s="44">
        <f t="shared" si="3"/>
        <v>1043849.31</v>
      </c>
      <c r="R46" s="54" t="e">
        <f t="shared" si="18"/>
        <v>#REF!</v>
      </c>
      <c r="S46" s="28" t="e">
        <f t="shared" si="18"/>
        <v>#REF!</v>
      </c>
      <c r="T46" s="28" t="e">
        <f t="shared" si="18"/>
        <v>#REF!</v>
      </c>
      <c r="U46" s="28" t="e">
        <f t="shared" si="18"/>
        <v>#REF!</v>
      </c>
      <c r="V46" s="40" t="e">
        <f t="shared" si="18"/>
        <v>#REF!</v>
      </c>
      <c r="W46" s="44" t="e">
        <f t="shared" si="18"/>
        <v>#REF!</v>
      </c>
      <c r="X46" s="208" t="e">
        <f t="shared" si="4"/>
        <v>#REF!</v>
      </c>
      <c r="Y46" s="209" t="e">
        <f t="shared" si="4"/>
        <v>#REF!</v>
      </c>
      <c r="Z46" s="209" t="e">
        <f t="shared" si="4"/>
        <v>#REF!</v>
      </c>
      <c r="AA46" s="209" t="e">
        <f t="shared" si="4"/>
        <v>#REF!</v>
      </c>
      <c r="AB46" s="210" t="e">
        <f t="shared" si="4"/>
        <v>#REF!</v>
      </c>
      <c r="AC46" s="211" t="e">
        <f t="shared" si="4"/>
        <v>#REF!</v>
      </c>
    </row>
    <row r="47" spans="2:31" s="73" customFormat="1" x14ac:dyDescent="0.3">
      <c r="B47" s="121">
        <v>5.4</v>
      </c>
      <c r="C47" s="186" t="s">
        <v>45</v>
      </c>
      <c r="D47" s="144" t="s">
        <v>97</v>
      </c>
      <c r="E47" s="178" t="s">
        <v>59</v>
      </c>
      <c r="F47" s="32" t="e">
        <f>#REF!</f>
        <v>#REF!</v>
      </c>
      <c r="G47" s="31" t="e">
        <f>#REF!</f>
        <v>#REF!</v>
      </c>
      <c r="H47" s="31" t="e">
        <f>#REF!</f>
        <v>#REF!</v>
      </c>
      <c r="I47" s="31" t="e">
        <f>#REF!</f>
        <v>#REF!</v>
      </c>
      <c r="J47" s="70" t="e">
        <f>#REF!</f>
        <v>#REF!</v>
      </c>
      <c r="K47" s="90" t="e">
        <f t="shared" si="2"/>
        <v>#REF!</v>
      </c>
      <c r="L47" s="32">
        <v>0</v>
      </c>
      <c r="M47" s="31">
        <v>591756.56000000006</v>
      </c>
      <c r="N47" s="31">
        <v>0</v>
      </c>
      <c r="O47" s="31">
        <v>0</v>
      </c>
      <c r="P47" s="70">
        <v>0</v>
      </c>
      <c r="Q47" s="72">
        <f t="shared" si="3"/>
        <v>591756.56000000006</v>
      </c>
      <c r="R47" s="54" t="e">
        <f t="shared" si="18"/>
        <v>#REF!</v>
      </c>
      <c r="S47" s="28" t="e">
        <f t="shared" si="18"/>
        <v>#REF!</v>
      </c>
      <c r="T47" s="28" t="e">
        <f t="shared" si="18"/>
        <v>#REF!</v>
      </c>
      <c r="U47" s="28" t="e">
        <f t="shared" si="18"/>
        <v>#REF!</v>
      </c>
      <c r="V47" s="40" t="e">
        <f t="shared" si="18"/>
        <v>#REF!</v>
      </c>
      <c r="W47" s="44" t="e">
        <f t="shared" si="18"/>
        <v>#REF!</v>
      </c>
      <c r="X47" s="208" t="e">
        <f t="shared" si="4"/>
        <v>#REF!</v>
      </c>
      <c r="Y47" s="209" t="e">
        <f t="shared" si="4"/>
        <v>#REF!</v>
      </c>
      <c r="Z47" s="209" t="e">
        <f t="shared" si="4"/>
        <v>#REF!</v>
      </c>
      <c r="AA47" s="209" t="e">
        <f t="shared" si="4"/>
        <v>#REF!</v>
      </c>
      <c r="AB47" s="210" t="e">
        <f t="shared" si="4"/>
        <v>#REF!</v>
      </c>
      <c r="AC47" s="211" t="e">
        <f t="shared" si="4"/>
        <v>#REF!</v>
      </c>
    </row>
    <row r="48" spans="2:31" s="73" customFormat="1" x14ac:dyDescent="0.3">
      <c r="B48" s="121">
        <v>5.4</v>
      </c>
      <c r="C48" s="186" t="s">
        <v>45</v>
      </c>
      <c r="D48" s="144" t="s">
        <v>93</v>
      </c>
      <c r="E48" s="178" t="s">
        <v>31</v>
      </c>
      <c r="F48" s="32" t="e">
        <f>#REF!</f>
        <v>#REF!</v>
      </c>
      <c r="G48" s="31" t="e">
        <f>#REF!</f>
        <v>#REF!</v>
      </c>
      <c r="H48" s="31" t="e">
        <f>#REF!</f>
        <v>#REF!</v>
      </c>
      <c r="I48" s="31" t="e">
        <f>#REF!</f>
        <v>#REF!</v>
      </c>
      <c r="J48" s="70" t="e">
        <f>#REF!</f>
        <v>#REF!</v>
      </c>
      <c r="K48" s="90" t="e">
        <f t="shared" si="2"/>
        <v>#REF!</v>
      </c>
      <c r="L48" s="127">
        <v>0</v>
      </c>
      <c r="M48" s="125">
        <v>281078.59999999998</v>
      </c>
      <c r="N48" s="125">
        <v>0</v>
      </c>
      <c r="O48" s="125">
        <v>0</v>
      </c>
      <c r="P48" s="71">
        <v>0</v>
      </c>
      <c r="Q48" s="72">
        <f t="shared" si="3"/>
        <v>281078.59999999998</v>
      </c>
      <c r="R48" s="54" t="e">
        <f t="shared" ref="R48:W82" si="34">F48-L48</f>
        <v>#REF!</v>
      </c>
      <c r="S48" s="28" t="e">
        <f t="shared" si="34"/>
        <v>#REF!</v>
      </c>
      <c r="T48" s="28" t="e">
        <f t="shared" si="34"/>
        <v>#REF!</v>
      </c>
      <c r="U48" s="28" t="e">
        <f t="shared" si="34"/>
        <v>#REF!</v>
      </c>
      <c r="V48" s="40" t="e">
        <f t="shared" si="34"/>
        <v>#REF!</v>
      </c>
      <c r="W48" s="44" t="e">
        <f t="shared" si="34"/>
        <v>#REF!</v>
      </c>
      <c r="X48" s="208" t="e">
        <f t="shared" si="4"/>
        <v>#REF!</v>
      </c>
      <c r="Y48" s="209" t="e">
        <f t="shared" si="4"/>
        <v>#REF!</v>
      </c>
      <c r="Z48" s="209" t="e">
        <f t="shared" si="4"/>
        <v>#REF!</v>
      </c>
      <c r="AA48" s="209" t="e">
        <f t="shared" si="4"/>
        <v>#REF!</v>
      </c>
      <c r="AB48" s="210" t="e">
        <f t="shared" si="4"/>
        <v>#REF!</v>
      </c>
      <c r="AC48" s="211" t="e">
        <f t="shared" si="4"/>
        <v>#REF!</v>
      </c>
    </row>
    <row r="49" spans="2:29" s="1" customFormat="1" ht="15" thickBot="1" x14ac:dyDescent="0.35">
      <c r="B49" s="387">
        <v>5.5</v>
      </c>
      <c r="C49" s="179" t="s">
        <v>138</v>
      </c>
      <c r="D49" s="149" t="s">
        <v>108</v>
      </c>
      <c r="E49" s="179" t="s">
        <v>60</v>
      </c>
      <c r="F49" s="34" t="e">
        <f>#REF!</f>
        <v>#REF!</v>
      </c>
      <c r="G49" s="35" t="e">
        <f>#REF!</f>
        <v>#REF!</v>
      </c>
      <c r="H49" s="35" t="e">
        <f>#REF!</f>
        <v>#REF!</v>
      </c>
      <c r="I49" s="35" t="e">
        <f>#REF!</f>
        <v>#REF!</v>
      </c>
      <c r="J49" s="107" t="e">
        <f>#REF!</f>
        <v>#REF!</v>
      </c>
      <c r="K49" s="108" t="e">
        <f t="shared" si="2"/>
        <v>#REF!</v>
      </c>
      <c r="L49" s="47">
        <v>0</v>
      </c>
      <c r="M49" s="35">
        <v>40536.71</v>
      </c>
      <c r="N49" s="29">
        <v>0</v>
      </c>
      <c r="O49" s="29">
        <v>0</v>
      </c>
      <c r="P49" s="42">
        <v>0</v>
      </c>
      <c r="Q49" s="48">
        <f t="shared" si="3"/>
        <v>40536.71</v>
      </c>
      <c r="R49" s="199" t="e">
        <f t="shared" si="34"/>
        <v>#REF!</v>
      </c>
      <c r="S49" s="199" t="e">
        <f t="shared" si="34"/>
        <v>#REF!</v>
      </c>
      <c r="T49" s="199" t="e">
        <f t="shared" si="34"/>
        <v>#REF!</v>
      </c>
      <c r="U49" s="199" t="e">
        <f t="shared" si="34"/>
        <v>#REF!</v>
      </c>
      <c r="V49" s="199" t="e">
        <f t="shared" si="34"/>
        <v>#REF!</v>
      </c>
      <c r="W49" s="108" t="e">
        <f t="shared" si="34"/>
        <v>#REF!</v>
      </c>
      <c r="X49" s="472" t="e">
        <f t="shared" si="4"/>
        <v>#REF!</v>
      </c>
      <c r="Y49" s="472" t="e">
        <f t="shared" si="4"/>
        <v>#REF!</v>
      </c>
      <c r="Z49" s="472" t="e">
        <f t="shared" si="4"/>
        <v>#REF!</v>
      </c>
      <c r="AA49" s="472" t="e">
        <f t="shared" si="4"/>
        <v>#REF!</v>
      </c>
      <c r="AB49" s="472" t="e">
        <f t="shared" si="4"/>
        <v>#REF!</v>
      </c>
      <c r="AC49" s="473" t="e">
        <f t="shared" si="4"/>
        <v>#REF!</v>
      </c>
    </row>
    <row r="50" spans="2:29" s="73" customFormat="1" ht="15" thickBot="1" x14ac:dyDescent="0.35">
      <c r="B50" s="74"/>
      <c r="C50" s="76"/>
      <c r="D50" s="122">
        <f>COUNTA(D40:D49)</f>
        <v>9</v>
      </c>
      <c r="E50" s="463">
        <f>COUNTA(E40:E49)</f>
        <v>9</v>
      </c>
      <c r="F50" s="131" t="e">
        <f>SUM(F40:F49)</f>
        <v>#REF!</v>
      </c>
      <c r="G50" s="130" t="e">
        <f t="shared" ref="G50:Q50" si="35">SUM(G40:G49)</f>
        <v>#REF!</v>
      </c>
      <c r="H50" s="130" t="e">
        <f t="shared" si="35"/>
        <v>#REF!</v>
      </c>
      <c r="I50" s="130" t="e">
        <f t="shared" si="35"/>
        <v>#REF!</v>
      </c>
      <c r="J50" s="130" t="e">
        <f t="shared" si="35"/>
        <v>#REF!</v>
      </c>
      <c r="K50" s="129" t="e">
        <f t="shared" si="35"/>
        <v>#REF!</v>
      </c>
      <c r="L50" s="455">
        <f t="shared" si="35"/>
        <v>432434.44</v>
      </c>
      <c r="M50" s="130">
        <f t="shared" si="35"/>
        <v>3598982.14</v>
      </c>
      <c r="N50" s="130">
        <f t="shared" si="35"/>
        <v>0</v>
      </c>
      <c r="O50" s="130">
        <f t="shared" si="35"/>
        <v>1459306.98</v>
      </c>
      <c r="P50" s="130">
        <f t="shared" si="35"/>
        <v>955313.87</v>
      </c>
      <c r="Q50" s="113">
        <f t="shared" si="35"/>
        <v>6446037.4300000006</v>
      </c>
      <c r="R50" s="384" t="e">
        <f t="shared" si="34"/>
        <v>#REF!</v>
      </c>
      <c r="S50" s="386" t="e">
        <f t="shared" si="34"/>
        <v>#REF!</v>
      </c>
      <c r="T50" s="386" t="e">
        <f t="shared" si="34"/>
        <v>#REF!</v>
      </c>
      <c r="U50" s="386" t="e">
        <f t="shared" si="34"/>
        <v>#REF!</v>
      </c>
      <c r="V50" s="386" t="e">
        <f t="shared" si="34"/>
        <v>#REF!</v>
      </c>
      <c r="W50" s="382" t="e">
        <f t="shared" si="34"/>
        <v>#REF!</v>
      </c>
      <c r="X50" s="372" t="e">
        <f t="shared" ref="X50" si="36">L50/F50</f>
        <v>#REF!</v>
      </c>
      <c r="Y50" s="374" t="e">
        <f t="shared" ref="Y50" si="37">M50/G50</f>
        <v>#REF!</v>
      </c>
      <c r="Z50" s="374" t="e">
        <f t="shared" ref="Z50" si="38">N50/H50</f>
        <v>#REF!</v>
      </c>
      <c r="AA50" s="374" t="e">
        <f t="shared" ref="AA50" si="39">O50/I50</f>
        <v>#REF!</v>
      </c>
      <c r="AB50" s="374" t="e">
        <f t="shared" ref="AB50" si="40">P50/J50</f>
        <v>#REF!</v>
      </c>
      <c r="AC50" s="376" t="e">
        <f t="shared" ref="AC50" si="41">Q50/K50</f>
        <v>#REF!</v>
      </c>
    </row>
    <row r="51" spans="2:29" s="73" customFormat="1" x14ac:dyDescent="0.3">
      <c r="B51" s="74"/>
      <c r="C51" s="76"/>
      <c r="D51" s="75"/>
      <c r="E51" s="76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08"/>
      <c r="X51" s="325"/>
      <c r="Y51" s="325"/>
      <c r="Z51" s="325"/>
      <c r="AA51" s="325"/>
      <c r="AB51" s="325"/>
      <c r="AC51" s="325"/>
    </row>
    <row r="52" spans="2:29" s="73" customFormat="1" ht="15" thickBot="1" x14ac:dyDescent="0.35">
      <c r="B52" s="74"/>
      <c r="C52" s="76"/>
      <c r="D52" s="75"/>
      <c r="E52" s="76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25"/>
      <c r="Y52" s="325"/>
      <c r="Z52" s="325"/>
      <c r="AA52" s="325"/>
      <c r="AB52" s="325"/>
      <c r="AC52" s="325"/>
    </row>
    <row r="53" spans="2:29" s="1" customFormat="1" x14ac:dyDescent="0.3">
      <c r="B53" s="103">
        <v>6.1</v>
      </c>
      <c r="C53" s="185" t="s">
        <v>24</v>
      </c>
      <c r="D53" s="141" t="s">
        <v>107</v>
      </c>
      <c r="E53" s="23" t="s">
        <v>6</v>
      </c>
      <c r="F53" s="33" t="e">
        <f>#REF!</f>
        <v>#REF!</v>
      </c>
      <c r="G53" s="30" t="e">
        <f>#REF!</f>
        <v>#REF!</v>
      </c>
      <c r="H53" s="30" t="e">
        <f>#REF!</f>
        <v>#REF!</v>
      </c>
      <c r="I53" s="30" t="e">
        <f>#REF!</f>
        <v>#REF!</v>
      </c>
      <c r="J53" s="104" t="e">
        <f>#REF!</f>
        <v>#REF!</v>
      </c>
      <c r="K53" s="105" t="e">
        <f t="shared" si="2"/>
        <v>#REF!</v>
      </c>
      <c r="L53" s="45">
        <v>23528.720000000001</v>
      </c>
      <c r="M53" s="30">
        <v>335776.38</v>
      </c>
      <c r="N53" s="27">
        <v>0</v>
      </c>
      <c r="O53" s="27">
        <v>0</v>
      </c>
      <c r="P53" s="38">
        <v>0</v>
      </c>
      <c r="Q53" s="46">
        <f t="shared" si="3"/>
        <v>359305.1</v>
      </c>
      <c r="R53" s="56" t="e">
        <f t="shared" si="34"/>
        <v>#REF!</v>
      </c>
      <c r="S53" s="27" t="e">
        <f t="shared" si="34"/>
        <v>#REF!</v>
      </c>
      <c r="T53" s="27" t="e">
        <f t="shared" si="34"/>
        <v>#REF!</v>
      </c>
      <c r="U53" s="27" t="e">
        <f t="shared" si="34"/>
        <v>#REF!</v>
      </c>
      <c r="V53" s="38" t="e">
        <f t="shared" si="34"/>
        <v>#REF!</v>
      </c>
      <c r="W53" s="46" t="e">
        <f t="shared" si="34"/>
        <v>#REF!</v>
      </c>
      <c r="X53" s="216" t="e">
        <f t="shared" si="4"/>
        <v>#REF!</v>
      </c>
      <c r="Y53" s="217" t="e">
        <f t="shared" si="4"/>
        <v>#REF!</v>
      </c>
      <c r="Z53" s="217" t="e">
        <f t="shared" si="4"/>
        <v>#REF!</v>
      </c>
      <c r="AA53" s="217" t="e">
        <f t="shared" si="4"/>
        <v>#REF!</v>
      </c>
      <c r="AB53" s="218" t="e">
        <f t="shared" si="4"/>
        <v>#REF!</v>
      </c>
      <c r="AC53" s="219" t="e">
        <f t="shared" si="4"/>
        <v>#REF!</v>
      </c>
    </row>
    <row r="54" spans="2:29" s="1" customFormat="1" x14ac:dyDescent="0.3">
      <c r="B54" s="89">
        <v>6.2</v>
      </c>
      <c r="C54" s="178" t="s">
        <v>24</v>
      </c>
      <c r="D54" s="144"/>
      <c r="E54" s="195"/>
      <c r="F54" s="32" t="e">
        <f>#REF!</f>
        <v>#REF!</v>
      </c>
      <c r="G54" s="31" t="e">
        <f>#REF!</f>
        <v>#REF!</v>
      </c>
      <c r="H54" s="31" t="e">
        <f>#REF!</f>
        <v>#REF!</v>
      </c>
      <c r="I54" s="31" t="e">
        <f>#REF!</f>
        <v>#REF!</v>
      </c>
      <c r="J54" s="70" t="e">
        <f>#REF!</f>
        <v>#REF!</v>
      </c>
      <c r="K54" s="72" t="e">
        <f t="shared" si="2"/>
        <v>#REF!</v>
      </c>
      <c r="L54" s="43">
        <v>0</v>
      </c>
      <c r="M54" s="31">
        <v>0</v>
      </c>
      <c r="N54" s="28">
        <v>0</v>
      </c>
      <c r="O54" s="28">
        <v>0</v>
      </c>
      <c r="P54" s="40">
        <v>0</v>
      </c>
      <c r="Q54" s="44">
        <f t="shared" si="3"/>
        <v>0</v>
      </c>
      <c r="R54" s="54" t="e">
        <f t="shared" si="34"/>
        <v>#REF!</v>
      </c>
      <c r="S54" s="28" t="e">
        <f t="shared" si="34"/>
        <v>#REF!</v>
      </c>
      <c r="T54" s="28" t="e">
        <f t="shared" si="34"/>
        <v>#REF!</v>
      </c>
      <c r="U54" s="28" t="e">
        <f t="shared" si="34"/>
        <v>#REF!</v>
      </c>
      <c r="V54" s="40" t="e">
        <f t="shared" si="34"/>
        <v>#REF!</v>
      </c>
      <c r="W54" s="44" t="e">
        <f t="shared" si="34"/>
        <v>#REF!</v>
      </c>
      <c r="X54" s="208" t="e">
        <f t="shared" si="4"/>
        <v>#REF!</v>
      </c>
      <c r="Y54" s="209" t="e">
        <f t="shared" si="4"/>
        <v>#REF!</v>
      </c>
      <c r="Z54" s="209" t="e">
        <f t="shared" si="4"/>
        <v>#REF!</v>
      </c>
      <c r="AA54" s="209" t="e">
        <f t="shared" si="4"/>
        <v>#REF!</v>
      </c>
      <c r="AB54" s="210" t="e">
        <f t="shared" si="4"/>
        <v>#REF!</v>
      </c>
      <c r="AC54" s="211" t="e">
        <f t="shared" si="4"/>
        <v>#REF!</v>
      </c>
    </row>
    <row r="55" spans="2:29" s="1" customFormat="1" x14ac:dyDescent="0.3">
      <c r="B55" s="120">
        <v>6.2</v>
      </c>
      <c r="C55" s="177" t="s">
        <v>139</v>
      </c>
      <c r="D55" s="144" t="s">
        <v>110</v>
      </c>
      <c r="E55" s="22" t="s">
        <v>14</v>
      </c>
      <c r="F55" s="32" t="e">
        <f>#REF!</f>
        <v>#REF!</v>
      </c>
      <c r="G55" s="31" t="e">
        <f>#REF!</f>
        <v>#REF!</v>
      </c>
      <c r="H55" s="31" t="e">
        <f>#REF!</f>
        <v>#REF!</v>
      </c>
      <c r="I55" s="31" t="e">
        <f>#REF!</f>
        <v>#REF!</v>
      </c>
      <c r="J55" s="70" t="e">
        <f>#REF!</f>
        <v>#REF!</v>
      </c>
      <c r="K55" s="72" t="e">
        <f t="shared" si="2"/>
        <v>#REF!</v>
      </c>
      <c r="L55" s="32">
        <v>915298</v>
      </c>
      <c r="M55" s="31">
        <v>575736</v>
      </c>
      <c r="N55" s="28">
        <v>0</v>
      </c>
      <c r="O55" s="28">
        <v>0</v>
      </c>
      <c r="P55" s="40">
        <v>0</v>
      </c>
      <c r="Q55" s="44">
        <f t="shared" si="3"/>
        <v>1491034</v>
      </c>
      <c r="R55" s="54" t="e">
        <f t="shared" si="34"/>
        <v>#REF!</v>
      </c>
      <c r="S55" s="28" t="e">
        <f t="shared" si="34"/>
        <v>#REF!</v>
      </c>
      <c r="T55" s="28" t="e">
        <f t="shared" si="34"/>
        <v>#REF!</v>
      </c>
      <c r="U55" s="28" t="e">
        <f t="shared" si="34"/>
        <v>#REF!</v>
      </c>
      <c r="V55" s="40" t="e">
        <f t="shared" si="34"/>
        <v>#REF!</v>
      </c>
      <c r="W55" s="44" t="e">
        <f t="shared" si="34"/>
        <v>#REF!</v>
      </c>
      <c r="X55" s="208" t="e">
        <f t="shared" si="4"/>
        <v>#REF!</v>
      </c>
      <c r="Y55" s="209" t="e">
        <f t="shared" si="4"/>
        <v>#REF!</v>
      </c>
      <c r="Z55" s="209" t="e">
        <f t="shared" si="4"/>
        <v>#REF!</v>
      </c>
      <c r="AA55" s="209" t="e">
        <f t="shared" si="4"/>
        <v>#REF!</v>
      </c>
      <c r="AB55" s="210" t="e">
        <f t="shared" si="4"/>
        <v>#REF!</v>
      </c>
      <c r="AC55" s="211" t="e">
        <f t="shared" si="4"/>
        <v>#REF!</v>
      </c>
    </row>
    <row r="56" spans="2:29" s="1" customFormat="1" ht="15" thickBot="1" x14ac:dyDescent="0.35">
      <c r="B56" s="387">
        <v>6.3</v>
      </c>
      <c r="C56" s="179" t="s">
        <v>24</v>
      </c>
      <c r="D56" s="149" t="s">
        <v>109</v>
      </c>
      <c r="E56" s="21" t="s">
        <v>15</v>
      </c>
      <c r="F56" s="34" t="e">
        <f>#REF!</f>
        <v>#REF!</v>
      </c>
      <c r="G56" s="35" t="e">
        <f>#REF!</f>
        <v>#REF!</v>
      </c>
      <c r="H56" s="35" t="e">
        <f>#REF!</f>
        <v>#REF!</v>
      </c>
      <c r="I56" s="35" t="e">
        <f>#REF!</f>
        <v>#REF!</v>
      </c>
      <c r="J56" s="107" t="e">
        <f>#REF!</f>
        <v>#REF!</v>
      </c>
      <c r="K56" s="108" t="e">
        <f t="shared" si="2"/>
        <v>#REF!</v>
      </c>
      <c r="L56" s="47">
        <v>0</v>
      </c>
      <c r="M56" s="35">
        <v>162487.96</v>
      </c>
      <c r="N56" s="29">
        <v>0</v>
      </c>
      <c r="O56" s="29">
        <v>0</v>
      </c>
      <c r="P56" s="391">
        <v>80622.16</v>
      </c>
      <c r="Q56" s="48">
        <f t="shared" si="3"/>
        <v>243110.12</v>
      </c>
      <c r="R56" s="57" t="e">
        <f t="shared" si="34"/>
        <v>#REF!</v>
      </c>
      <c r="S56" s="29" t="e">
        <f t="shared" si="34"/>
        <v>#REF!</v>
      </c>
      <c r="T56" s="29" t="e">
        <f t="shared" si="34"/>
        <v>#REF!</v>
      </c>
      <c r="U56" s="29" t="e">
        <f t="shared" si="34"/>
        <v>#REF!</v>
      </c>
      <c r="V56" s="42" t="e">
        <f t="shared" si="34"/>
        <v>#REF!</v>
      </c>
      <c r="W56" s="48" t="e">
        <f t="shared" si="34"/>
        <v>#REF!</v>
      </c>
      <c r="X56" s="222" t="e">
        <f t="shared" si="4"/>
        <v>#REF!</v>
      </c>
      <c r="Y56" s="223" t="e">
        <f t="shared" si="4"/>
        <v>#REF!</v>
      </c>
      <c r="Z56" s="223" t="e">
        <f t="shared" si="4"/>
        <v>#REF!</v>
      </c>
      <c r="AA56" s="223" t="e">
        <f t="shared" si="4"/>
        <v>#REF!</v>
      </c>
      <c r="AB56" s="224" t="e">
        <f t="shared" si="4"/>
        <v>#REF!</v>
      </c>
      <c r="AC56" s="225" t="e">
        <f t="shared" si="4"/>
        <v>#REF!</v>
      </c>
    </row>
    <row r="57" spans="2:29" s="73" customFormat="1" ht="15" thickBot="1" x14ac:dyDescent="0.35">
      <c r="B57" s="74"/>
      <c r="C57" s="76"/>
      <c r="D57" s="122">
        <f>COUNTA(D53:D56)</f>
        <v>3</v>
      </c>
      <c r="E57" s="463">
        <f>COUNTA(E53:E56)</f>
        <v>3</v>
      </c>
      <c r="F57" s="131" t="e">
        <f>SUM(F53:F56)</f>
        <v>#REF!</v>
      </c>
      <c r="G57" s="130" t="e">
        <f t="shared" ref="G57:Q57" si="42">SUM(G53:G56)</f>
        <v>#REF!</v>
      </c>
      <c r="H57" s="130" t="e">
        <f t="shared" si="42"/>
        <v>#REF!</v>
      </c>
      <c r="I57" s="130" t="e">
        <f t="shared" si="42"/>
        <v>#REF!</v>
      </c>
      <c r="J57" s="130" t="e">
        <f t="shared" si="42"/>
        <v>#REF!</v>
      </c>
      <c r="K57" s="129" t="e">
        <f t="shared" si="42"/>
        <v>#REF!</v>
      </c>
      <c r="L57" s="455">
        <f t="shared" si="42"/>
        <v>938826.72</v>
      </c>
      <c r="M57" s="130">
        <f t="shared" si="42"/>
        <v>1074000.3400000001</v>
      </c>
      <c r="N57" s="130">
        <f t="shared" si="42"/>
        <v>0</v>
      </c>
      <c r="O57" s="130">
        <f t="shared" si="42"/>
        <v>0</v>
      </c>
      <c r="P57" s="130">
        <f t="shared" si="42"/>
        <v>80622.16</v>
      </c>
      <c r="Q57" s="113">
        <f t="shared" si="42"/>
        <v>2093449.2200000002</v>
      </c>
      <c r="R57" s="384" t="e">
        <f t="shared" si="34"/>
        <v>#REF!</v>
      </c>
      <c r="S57" s="386" t="e">
        <f t="shared" si="34"/>
        <v>#REF!</v>
      </c>
      <c r="T57" s="386" t="e">
        <f t="shared" si="34"/>
        <v>#REF!</v>
      </c>
      <c r="U57" s="386" t="e">
        <f t="shared" si="34"/>
        <v>#REF!</v>
      </c>
      <c r="V57" s="386" t="e">
        <f t="shared" si="34"/>
        <v>#REF!</v>
      </c>
      <c r="W57" s="382" t="e">
        <f t="shared" si="34"/>
        <v>#REF!</v>
      </c>
      <c r="X57" s="372" t="e">
        <f t="shared" ref="X57" si="43">L57/F57</f>
        <v>#REF!</v>
      </c>
      <c r="Y57" s="374" t="e">
        <f t="shared" ref="Y57" si="44">M57/G57</f>
        <v>#REF!</v>
      </c>
      <c r="Z57" s="374" t="e">
        <f t="shared" ref="Z57" si="45">N57/H57</f>
        <v>#REF!</v>
      </c>
      <c r="AA57" s="374" t="e">
        <f t="shared" ref="AA57" si="46">O57/I57</f>
        <v>#REF!</v>
      </c>
      <c r="AB57" s="374" t="e">
        <f t="shared" ref="AB57" si="47">P57/J57</f>
        <v>#REF!</v>
      </c>
      <c r="AC57" s="376" t="e">
        <f t="shared" ref="AC57" si="48">Q57/K57</f>
        <v>#REF!</v>
      </c>
    </row>
    <row r="58" spans="2:29" s="73" customFormat="1" x14ac:dyDescent="0.3">
      <c r="B58" s="74"/>
      <c r="C58" s="76"/>
      <c r="D58" s="75"/>
      <c r="E58" s="76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25"/>
      <c r="Y58" s="325"/>
      <c r="Z58" s="325"/>
      <c r="AA58" s="325"/>
      <c r="AB58" s="325"/>
      <c r="AC58" s="325"/>
    </row>
    <row r="59" spans="2:29" s="73" customFormat="1" ht="15" thickBot="1" x14ac:dyDescent="0.35">
      <c r="B59" s="74"/>
      <c r="C59" s="76"/>
      <c r="D59" s="75"/>
      <c r="E59" s="76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325"/>
      <c r="Y59" s="325"/>
      <c r="Z59" s="325"/>
      <c r="AA59" s="325"/>
      <c r="AB59" s="325"/>
      <c r="AC59" s="325"/>
    </row>
    <row r="60" spans="2:29" s="1" customFormat="1" x14ac:dyDescent="0.3">
      <c r="B60" s="103" t="s">
        <v>0</v>
      </c>
      <c r="C60" s="185" t="s">
        <v>24</v>
      </c>
      <c r="D60" s="141"/>
      <c r="E60" s="456"/>
      <c r="F60" s="33" t="e">
        <f>#REF!</f>
        <v>#REF!</v>
      </c>
      <c r="G60" s="30" t="e">
        <f>#REF!</f>
        <v>#REF!</v>
      </c>
      <c r="H60" s="30" t="e">
        <f>#REF!</f>
        <v>#REF!</v>
      </c>
      <c r="I60" s="30" t="e">
        <f>#REF!</f>
        <v>#REF!</v>
      </c>
      <c r="J60" s="104" t="e">
        <f>#REF!</f>
        <v>#REF!</v>
      </c>
      <c r="K60" s="105" t="e">
        <f t="shared" si="2"/>
        <v>#REF!</v>
      </c>
      <c r="L60" s="45">
        <v>0</v>
      </c>
      <c r="M60" s="30">
        <v>0</v>
      </c>
      <c r="N60" s="27">
        <v>0</v>
      </c>
      <c r="O60" s="27">
        <v>0</v>
      </c>
      <c r="P60" s="38">
        <v>0</v>
      </c>
      <c r="Q60" s="46">
        <f t="shared" si="3"/>
        <v>0</v>
      </c>
      <c r="R60" s="56" t="e">
        <f t="shared" si="34"/>
        <v>#REF!</v>
      </c>
      <c r="S60" s="27" t="e">
        <f t="shared" si="34"/>
        <v>#REF!</v>
      </c>
      <c r="T60" s="27" t="e">
        <f t="shared" si="34"/>
        <v>#REF!</v>
      </c>
      <c r="U60" s="27" t="e">
        <f t="shared" si="34"/>
        <v>#REF!</v>
      </c>
      <c r="V60" s="38" t="e">
        <f t="shared" si="34"/>
        <v>#REF!</v>
      </c>
      <c r="W60" s="46" t="e">
        <f t="shared" si="34"/>
        <v>#REF!</v>
      </c>
      <c r="X60" s="216" t="e">
        <f t="shared" si="4"/>
        <v>#REF!</v>
      </c>
      <c r="Y60" s="217" t="e">
        <f t="shared" si="4"/>
        <v>#REF!</v>
      </c>
      <c r="Z60" s="217" t="e">
        <f t="shared" si="4"/>
        <v>#REF!</v>
      </c>
      <c r="AA60" s="217" t="e">
        <f t="shared" si="4"/>
        <v>#REF!</v>
      </c>
      <c r="AB60" s="218" t="e">
        <f t="shared" si="4"/>
        <v>#REF!</v>
      </c>
      <c r="AC60" s="219" t="e">
        <f t="shared" si="4"/>
        <v>#REF!</v>
      </c>
    </row>
    <row r="61" spans="2:29" s="1" customFormat="1" x14ac:dyDescent="0.3">
      <c r="B61" s="89" t="s">
        <v>0</v>
      </c>
      <c r="C61" s="178" t="s">
        <v>27</v>
      </c>
      <c r="D61" s="144"/>
      <c r="E61" s="196"/>
      <c r="F61" s="32" t="e">
        <f>#REF!</f>
        <v>#REF!</v>
      </c>
      <c r="G61" s="31" t="e">
        <f>#REF!</f>
        <v>#REF!</v>
      </c>
      <c r="H61" s="31" t="e">
        <f>#REF!</f>
        <v>#REF!</v>
      </c>
      <c r="I61" s="31" t="e">
        <f>#REF!</f>
        <v>#REF!</v>
      </c>
      <c r="J61" s="70" t="e">
        <f>#REF!</f>
        <v>#REF!</v>
      </c>
      <c r="K61" s="72" t="e">
        <f t="shared" si="2"/>
        <v>#REF!</v>
      </c>
      <c r="L61" s="32">
        <v>0</v>
      </c>
      <c r="M61" s="31">
        <v>0</v>
      </c>
      <c r="N61" s="31">
        <v>0</v>
      </c>
      <c r="O61" s="31">
        <v>0</v>
      </c>
      <c r="P61" s="70">
        <v>0</v>
      </c>
      <c r="Q61" s="72">
        <f t="shared" si="3"/>
        <v>0</v>
      </c>
      <c r="R61" s="54" t="e">
        <f t="shared" si="34"/>
        <v>#REF!</v>
      </c>
      <c r="S61" s="28" t="e">
        <f t="shared" si="34"/>
        <v>#REF!</v>
      </c>
      <c r="T61" s="28" t="e">
        <f t="shared" si="34"/>
        <v>#REF!</v>
      </c>
      <c r="U61" s="28" t="e">
        <f t="shared" si="34"/>
        <v>#REF!</v>
      </c>
      <c r="V61" s="40" t="e">
        <f t="shared" si="34"/>
        <v>#REF!</v>
      </c>
      <c r="W61" s="44" t="e">
        <f t="shared" si="34"/>
        <v>#REF!</v>
      </c>
      <c r="X61" s="208" t="e">
        <f t="shared" si="4"/>
        <v>#REF!</v>
      </c>
      <c r="Y61" s="209" t="e">
        <f t="shared" si="4"/>
        <v>#REF!</v>
      </c>
      <c r="Z61" s="209" t="e">
        <f t="shared" si="4"/>
        <v>#REF!</v>
      </c>
      <c r="AA61" s="209" t="e">
        <f t="shared" si="4"/>
        <v>#REF!</v>
      </c>
      <c r="AB61" s="210" t="e">
        <f t="shared" si="4"/>
        <v>#REF!</v>
      </c>
      <c r="AC61" s="211" t="e">
        <f t="shared" si="4"/>
        <v>#REF!</v>
      </c>
    </row>
    <row r="62" spans="2:29" s="1" customFormat="1" x14ac:dyDescent="0.3">
      <c r="B62" s="89" t="s">
        <v>70</v>
      </c>
      <c r="C62" s="178" t="s">
        <v>27</v>
      </c>
      <c r="D62" s="144" t="s">
        <v>180</v>
      </c>
      <c r="E62" s="178" t="s">
        <v>183</v>
      </c>
      <c r="F62" s="32"/>
      <c r="G62" s="31"/>
      <c r="H62" s="31"/>
      <c r="I62" s="31"/>
      <c r="J62" s="70"/>
      <c r="K62" s="72">
        <f t="shared" si="2"/>
        <v>0</v>
      </c>
      <c r="L62" s="32">
        <v>0</v>
      </c>
      <c r="M62" s="31">
        <v>0</v>
      </c>
      <c r="N62" s="31">
        <v>0</v>
      </c>
      <c r="O62" s="31">
        <v>0</v>
      </c>
      <c r="P62" s="70">
        <v>0</v>
      </c>
      <c r="Q62" s="72">
        <f t="shared" si="3"/>
        <v>0</v>
      </c>
      <c r="R62" s="54">
        <f t="shared" si="34"/>
        <v>0</v>
      </c>
      <c r="S62" s="28">
        <f t="shared" si="34"/>
        <v>0</v>
      </c>
      <c r="T62" s="28">
        <f t="shared" si="34"/>
        <v>0</v>
      </c>
      <c r="U62" s="28">
        <f t="shared" si="34"/>
        <v>0</v>
      </c>
      <c r="V62" s="40">
        <f t="shared" si="34"/>
        <v>0</v>
      </c>
      <c r="W62" s="44">
        <f t="shared" si="34"/>
        <v>0</v>
      </c>
      <c r="X62" s="208" t="e">
        <f t="shared" si="4"/>
        <v>#DIV/0!</v>
      </c>
      <c r="Y62" s="209" t="e">
        <f t="shared" si="4"/>
        <v>#DIV/0!</v>
      </c>
      <c r="Z62" s="209" t="e">
        <f t="shared" si="4"/>
        <v>#DIV/0!</v>
      </c>
      <c r="AA62" s="209" t="e">
        <f t="shared" si="4"/>
        <v>#DIV/0!</v>
      </c>
      <c r="AB62" s="210" t="e">
        <f t="shared" si="4"/>
        <v>#DIV/0!</v>
      </c>
      <c r="AC62" s="211" t="e">
        <f t="shared" si="4"/>
        <v>#DIV/0!</v>
      </c>
    </row>
    <row r="63" spans="2:29" s="1" customFormat="1" x14ac:dyDescent="0.3">
      <c r="B63" s="89" t="s">
        <v>0</v>
      </c>
      <c r="C63" s="178" t="s">
        <v>43</v>
      </c>
      <c r="D63" s="144"/>
      <c r="E63" s="196"/>
      <c r="F63" s="32" t="e">
        <f>#REF!</f>
        <v>#REF!</v>
      </c>
      <c r="G63" s="31" t="e">
        <f>#REF!</f>
        <v>#REF!</v>
      </c>
      <c r="H63" s="31" t="e">
        <f>#REF!</f>
        <v>#REF!</v>
      </c>
      <c r="I63" s="31" t="e">
        <f>#REF!</f>
        <v>#REF!</v>
      </c>
      <c r="J63" s="70" t="e">
        <f>#REF!</f>
        <v>#REF!</v>
      </c>
      <c r="K63" s="72" t="e">
        <f t="shared" si="2"/>
        <v>#REF!</v>
      </c>
      <c r="L63" s="32">
        <v>0</v>
      </c>
      <c r="M63" s="31">
        <v>0</v>
      </c>
      <c r="N63" s="31">
        <v>0</v>
      </c>
      <c r="O63" s="31">
        <v>0</v>
      </c>
      <c r="P63" s="70">
        <v>0</v>
      </c>
      <c r="Q63" s="72">
        <f t="shared" si="3"/>
        <v>0</v>
      </c>
      <c r="R63" s="54" t="e">
        <f t="shared" si="34"/>
        <v>#REF!</v>
      </c>
      <c r="S63" s="28" t="e">
        <f t="shared" si="34"/>
        <v>#REF!</v>
      </c>
      <c r="T63" s="28" t="e">
        <f t="shared" si="34"/>
        <v>#REF!</v>
      </c>
      <c r="U63" s="28" t="e">
        <f t="shared" si="34"/>
        <v>#REF!</v>
      </c>
      <c r="V63" s="40" t="e">
        <f t="shared" si="34"/>
        <v>#REF!</v>
      </c>
      <c r="W63" s="44" t="e">
        <f t="shared" si="34"/>
        <v>#REF!</v>
      </c>
      <c r="X63" s="208" t="e">
        <f t="shared" si="4"/>
        <v>#REF!</v>
      </c>
      <c r="Y63" s="209" t="e">
        <f t="shared" si="4"/>
        <v>#REF!</v>
      </c>
      <c r="Z63" s="209" t="e">
        <f t="shared" si="4"/>
        <v>#REF!</v>
      </c>
      <c r="AA63" s="209" t="e">
        <f t="shared" si="4"/>
        <v>#REF!</v>
      </c>
      <c r="AB63" s="210" t="e">
        <f t="shared" si="4"/>
        <v>#REF!</v>
      </c>
      <c r="AC63" s="211" t="e">
        <f t="shared" si="4"/>
        <v>#REF!</v>
      </c>
    </row>
    <row r="64" spans="2:29" s="1" customFormat="1" x14ac:dyDescent="0.3">
      <c r="B64" s="89" t="s">
        <v>0</v>
      </c>
      <c r="C64" s="178" t="s">
        <v>32</v>
      </c>
      <c r="D64" s="144" t="s">
        <v>156</v>
      </c>
      <c r="E64" s="178" t="s">
        <v>155</v>
      </c>
      <c r="F64" s="32" t="e">
        <f>#REF!</f>
        <v>#REF!</v>
      </c>
      <c r="G64" s="31" t="e">
        <f>#REF!</f>
        <v>#REF!</v>
      </c>
      <c r="H64" s="31" t="e">
        <f>#REF!</f>
        <v>#REF!</v>
      </c>
      <c r="I64" s="31" t="e">
        <f>#REF!</f>
        <v>#REF!</v>
      </c>
      <c r="J64" s="70" t="e">
        <f>#REF!</f>
        <v>#REF!</v>
      </c>
      <c r="K64" s="72" t="e">
        <f t="shared" si="2"/>
        <v>#REF!</v>
      </c>
      <c r="L64" s="43">
        <v>59995.79</v>
      </c>
      <c r="M64" s="31">
        <v>0</v>
      </c>
      <c r="N64" s="28">
        <v>0</v>
      </c>
      <c r="O64" s="28">
        <v>0</v>
      </c>
      <c r="P64" s="40">
        <v>0</v>
      </c>
      <c r="Q64" s="72">
        <f t="shared" si="3"/>
        <v>59995.79</v>
      </c>
      <c r="R64" s="54" t="e">
        <f t="shared" si="34"/>
        <v>#REF!</v>
      </c>
      <c r="S64" s="28" t="e">
        <f t="shared" si="34"/>
        <v>#REF!</v>
      </c>
      <c r="T64" s="28" t="e">
        <f t="shared" si="34"/>
        <v>#REF!</v>
      </c>
      <c r="U64" s="28" t="e">
        <f t="shared" si="34"/>
        <v>#REF!</v>
      </c>
      <c r="V64" s="40" t="e">
        <f t="shared" si="34"/>
        <v>#REF!</v>
      </c>
      <c r="W64" s="44" t="e">
        <f t="shared" si="34"/>
        <v>#REF!</v>
      </c>
      <c r="X64" s="208" t="e">
        <f t="shared" si="4"/>
        <v>#REF!</v>
      </c>
      <c r="Y64" s="209" t="e">
        <f t="shared" si="4"/>
        <v>#REF!</v>
      </c>
      <c r="Z64" s="209" t="e">
        <f t="shared" si="4"/>
        <v>#REF!</v>
      </c>
      <c r="AA64" s="209" t="e">
        <f t="shared" si="4"/>
        <v>#REF!</v>
      </c>
      <c r="AB64" s="210" t="e">
        <f t="shared" si="4"/>
        <v>#REF!</v>
      </c>
      <c r="AC64" s="211" t="e">
        <f t="shared" si="4"/>
        <v>#REF!</v>
      </c>
    </row>
    <row r="65" spans="2:29" s="1" customFormat="1" x14ac:dyDescent="0.3">
      <c r="B65" s="89" t="s">
        <v>0</v>
      </c>
      <c r="C65" s="178" t="s">
        <v>138</v>
      </c>
      <c r="D65" s="144" t="s">
        <v>106</v>
      </c>
      <c r="E65" s="22" t="s">
        <v>20</v>
      </c>
      <c r="F65" s="32" t="e">
        <f>#REF!</f>
        <v>#REF!</v>
      </c>
      <c r="G65" s="31" t="e">
        <f>#REF!</f>
        <v>#REF!</v>
      </c>
      <c r="H65" s="31" t="e">
        <f>#REF!</f>
        <v>#REF!</v>
      </c>
      <c r="I65" s="31" t="e">
        <f>#REF!</f>
        <v>#REF!</v>
      </c>
      <c r="J65" s="70" t="e">
        <f>#REF!</f>
        <v>#REF!</v>
      </c>
      <c r="K65" s="72" t="e">
        <f t="shared" si="2"/>
        <v>#REF!</v>
      </c>
      <c r="L65" s="43">
        <v>6925.68</v>
      </c>
      <c r="M65" s="31">
        <v>180449.26</v>
      </c>
      <c r="N65" s="28">
        <v>0</v>
      </c>
      <c r="O65" s="28">
        <v>0</v>
      </c>
      <c r="P65" s="40">
        <v>0</v>
      </c>
      <c r="Q65" s="44">
        <f t="shared" si="3"/>
        <v>187374.94</v>
      </c>
      <c r="R65" s="54" t="e">
        <f t="shared" si="34"/>
        <v>#REF!</v>
      </c>
      <c r="S65" s="28" t="e">
        <f t="shared" si="34"/>
        <v>#REF!</v>
      </c>
      <c r="T65" s="28" t="e">
        <f t="shared" si="34"/>
        <v>#REF!</v>
      </c>
      <c r="U65" s="28" t="e">
        <f t="shared" si="34"/>
        <v>#REF!</v>
      </c>
      <c r="V65" s="40" t="e">
        <f t="shared" si="34"/>
        <v>#REF!</v>
      </c>
      <c r="W65" s="44" t="e">
        <f t="shared" si="34"/>
        <v>#REF!</v>
      </c>
      <c r="X65" s="208" t="e">
        <f t="shared" si="4"/>
        <v>#REF!</v>
      </c>
      <c r="Y65" s="209" t="e">
        <f t="shared" si="4"/>
        <v>#REF!</v>
      </c>
      <c r="Z65" s="209" t="e">
        <f t="shared" si="4"/>
        <v>#REF!</v>
      </c>
      <c r="AA65" s="209" t="e">
        <f t="shared" si="4"/>
        <v>#REF!</v>
      </c>
      <c r="AB65" s="210" t="e">
        <f t="shared" si="4"/>
        <v>#REF!</v>
      </c>
      <c r="AC65" s="211" t="e">
        <f t="shared" si="4"/>
        <v>#REF!</v>
      </c>
    </row>
    <row r="66" spans="2:29" s="1" customFormat="1" x14ac:dyDescent="0.3">
      <c r="B66" s="121" t="s">
        <v>0</v>
      </c>
      <c r="C66" s="178" t="s">
        <v>140</v>
      </c>
      <c r="D66" s="144" t="s">
        <v>72</v>
      </c>
      <c r="E66" s="22" t="s">
        <v>48</v>
      </c>
      <c r="F66" s="32" t="e">
        <f>#REF!</f>
        <v>#REF!</v>
      </c>
      <c r="G66" s="31" t="e">
        <f>#REF!</f>
        <v>#REF!</v>
      </c>
      <c r="H66" s="31" t="e">
        <f>#REF!</f>
        <v>#REF!</v>
      </c>
      <c r="I66" s="31" t="e">
        <f>#REF!</f>
        <v>#REF!</v>
      </c>
      <c r="J66" s="70" t="e">
        <f>#REF!</f>
        <v>#REF!</v>
      </c>
      <c r="K66" s="72" t="e">
        <f t="shared" si="2"/>
        <v>#REF!</v>
      </c>
      <c r="L66" s="43">
        <v>13280.77</v>
      </c>
      <c r="M66" s="31">
        <v>0</v>
      </c>
      <c r="N66" s="28">
        <v>0</v>
      </c>
      <c r="O66" s="28">
        <v>0</v>
      </c>
      <c r="P66" s="40">
        <v>0</v>
      </c>
      <c r="Q66" s="44">
        <f t="shared" si="3"/>
        <v>13280.77</v>
      </c>
      <c r="R66" s="54" t="e">
        <f t="shared" si="34"/>
        <v>#REF!</v>
      </c>
      <c r="S66" s="28" t="e">
        <f t="shared" si="34"/>
        <v>#REF!</v>
      </c>
      <c r="T66" s="28" t="e">
        <f t="shared" si="34"/>
        <v>#REF!</v>
      </c>
      <c r="U66" s="28" t="e">
        <f t="shared" si="34"/>
        <v>#REF!</v>
      </c>
      <c r="V66" s="40" t="e">
        <f t="shared" si="34"/>
        <v>#REF!</v>
      </c>
      <c r="W66" s="44" t="e">
        <f t="shared" si="34"/>
        <v>#REF!</v>
      </c>
      <c r="X66" s="208" t="e">
        <f t="shared" si="4"/>
        <v>#REF!</v>
      </c>
      <c r="Y66" s="209" t="e">
        <f t="shared" si="4"/>
        <v>#REF!</v>
      </c>
      <c r="Z66" s="209" t="e">
        <f t="shared" si="4"/>
        <v>#REF!</v>
      </c>
      <c r="AA66" s="209" t="e">
        <f t="shared" si="4"/>
        <v>#REF!</v>
      </c>
      <c r="AB66" s="210" t="e">
        <f t="shared" si="4"/>
        <v>#REF!</v>
      </c>
      <c r="AC66" s="211" t="e">
        <f t="shared" si="4"/>
        <v>#REF!</v>
      </c>
    </row>
    <row r="67" spans="2:29" s="1" customFormat="1" x14ac:dyDescent="0.3">
      <c r="B67" s="121" t="s">
        <v>0</v>
      </c>
      <c r="C67" s="178" t="s">
        <v>38</v>
      </c>
      <c r="D67" s="144" t="s">
        <v>104</v>
      </c>
      <c r="E67" s="22" t="s">
        <v>41</v>
      </c>
      <c r="F67" s="32" t="e">
        <f>#REF!</f>
        <v>#REF!</v>
      </c>
      <c r="G67" s="31" t="e">
        <f>#REF!</f>
        <v>#REF!</v>
      </c>
      <c r="H67" s="31" t="e">
        <f>#REF!</f>
        <v>#REF!</v>
      </c>
      <c r="I67" s="31" t="e">
        <f>#REF!</f>
        <v>#REF!</v>
      </c>
      <c r="J67" s="70" t="e">
        <f>#REF!</f>
        <v>#REF!</v>
      </c>
      <c r="K67" s="72" t="e">
        <f t="shared" si="2"/>
        <v>#REF!</v>
      </c>
      <c r="L67" s="43">
        <v>101311.27</v>
      </c>
      <c r="M67" s="31">
        <v>0</v>
      </c>
      <c r="N67" s="28">
        <v>0</v>
      </c>
      <c r="O67" s="28">
        <v>0</v>
      </c>
      <c r="P67" s="40">
        <v>0</v>
      </c>
      <c r="Q67" s="44">
        <f t="shared" si="3"/>
        <v>101311.27</v>
      </c>
      <c r="R67" s="54" t="e">
        <f t="shared" si="34"/>
        <v>#REF!</v>
      </c>
      <c r="S67" s="28" t="e">
        <f t="shared" si="34"/>
        <v>#REF!</v>
      </c>
      <c r="T67" s="28" t="e">
        <f t="shared" si="34"/>
        <v>#REF!</v>
      </c>
      <c r="U67" s="28" t="e">
        <f t="shared" si="34"/>
        <v>#REF!</v>
      </c>
      <c r="V67" s="40" t="e">
        <f t="shared" si="34"/>
        <v>#REF!</v>
      </c>
      <c r="W67" s="44" t="e">
        <f t="shared" si="34"/>
        <v>#REF!</v>
      </c>
      <c r="X67" s="208" t="e">
        <f t="shared" si="4"/>
        <v>#REF!</v>
      </c>
      <c r="Y67" s="209" t="e">
        <f t="shared" si="4"/>
        <v>#REF!</v>
      </c>
      <c r="Z67" s="209" t="e">
        <f t="shared" si="4"/>
        <v>#REF!</v>
      </c>
      <c r="AA67" s="209" t="e">
        <f t="shared" si="4"/>
        <v>#REF!</v>
      </c>
      <c r="AB67" s="210" t="e">
        <f t="shared" si="4"/>
        <v>#REF!</v>
      </c>
      <c r="AC67" s="211" t="e">
        <f t="shared" si="4"/>
        <v>#REF!</v>
      </c>
    </row>
    <row r="68" spans="2:29" s="1" customFormat="1" x14ac:dyDescent="0.3">
      <c r="B68" s="121" t="s">
        <v>0</v>
      </c>
      <c r="C68" s="178" t="s">
        <v>35</v>
      </c>
      <c r="D68" s="144" t="s">
        <v>105</v>
      </c>
      <c r="E68" s="178" t="s">
        <v>36</v>
      </c>
      <c r="F68" s="32" t="e">
        <f>#REF!</f>
        <v>#REF!</v>
      </c>
      <c r="G68" s="31" t="e">
        <f>#REF!</f>
        <v>#REF!</v>
      </c>
      <c r="H68" s="31" t="e">
        <f>#REF!</f>
        <v>#REF!</v>
      </c>
      <c r="I68" s="31" t="e">
        <f>#REF!</f>
        <v>#REF!</v>
      </c>
      <c r="J68" s="70" t="e">
        <f>#REF!</f>
        <v>#REF!</v>
      </c>
      <c r="K68" s="72" t="e">
        <f t="shared" si="2"/>
        <v>#REF!</v>
      </c>
      <c r="L68" s="43">
        <v>0</v>
      </c>
      <c r="M68" s="31">
        <v>43429.919999999998</v>
      </c>
      <c r="N68" s="28">
        <v>0</v>
      </c>
      <c r="O68" s="28">
        <v>0</v>
      </c>
      <c r="P68" s="40">
        <v>0</v>
      </c>
      <c r="Q68" s="44">
        <f t="shared" si="3"/>
        <v>43429.919999999998</v>
      </c>
      <c r="R68" s="54" t="e">
        <f t="shared" si="34"/>
        <v>#REF!</v>
      </c>
      <c r="S68" s="28" t="e">
        <f t="shared" si="34"/>
        <v>#REF!</v>
      </c>
      <c r="T68" s="28" t="e">
        <f t="shared" si="34"/>
        <v>#REF!</v>
      </c>
      <c r="U68" s="28" t="e">
        <f t="shared" si="34"/>
        <v>#REF!</v>
      </c>
      <c r="V68" s="40" t="e">
        <f t="shared" si="34"/>
        <v>#REF!</v>
      </c>
      <c r="W68" s="44" t="e">
        <f t="shared" si="34"/>
        <v>#REF!</v>
      </c>
      <c r="X68" s="208" t="e">
        <f t="shared" si="4"/>
        <v>#REF!</v>
      </c>
      <c r="Y68" s="209" t="e">
        <f t="shared" si="4"/>
        <v>#REF!</v>
      </c>
      <c r="Z68" s="209" t="e">
        <f t="shared" si="4"/>
        <v>#REF!</v>
      </c>
      <c r="AA68" s="209" t="e">
        <f t="shared" si="4"/>
        <v>#REF!</v>
      </c>
      <c r="AB68" s="210" t="e">
        <f t="shared" si="4"/>
        <v>#REF!</v>
      </c>
      <c r="AC68" s="211" t="e">
        <f t="shared" si="4"/>
        <v>#REF!</v>
      </c>
    </row>
    <row r="69" spans="2:29" s="1" customFormat="1" x14ac:dyDescent="0.3">
      <c r="B69" s="121" t="s">
        <v>0</v>
      </c>
      <c r="C69" s="178" t="s">
        <v>46</v>
      </c>
      <c r="D69" s="144"/>
      <c r="E69" s="196"/>
      <c r="F69" s="32" t="e">
        <f>#REF!</f>
        <v>#REF!</v>
      </c>
      <c r="G69" s="31" t="e">
        <f>#REF!</f>
        <v>#REF!</v>
      </c>
      <c r="H69" s="31" t="e">
        <f>#REF!</f>
        <v>#REF!</v>
      </c>
      <c r="I69" s="31" t="e">
        <f>#REF!</f>
        <v>#REF!</v>
      </c>
      <c r="J69" s="70" t="e">
        <f>#REF!</f>
        <v>#REF!</v>
      </c>
      <c r="K69" s="72" t="e">
        <f t="shared" si="2"/>
        <v>#REF!</v>
      </c>
      <c r="L69" s="43">
        <v>0</v>
      </c>
      <c r="M69" s="31">
        <v>0</v>
      </c>
      <c r="N69" s="28">
        <v>0</v>
      </c>
      <c r="O69" s="28">
        <v>0</v>
      </c>
      <c r="P69" s="40">
        <v>0</v>
      </c>
      <c r="Q69" s="44">
        <f t="shared" si="3"/>
        <v>0</v>
      </c>
      <c r="R69" s="54" t="e">
        <f t="shared" si="34"/>
        <v>#REF!</v>
      </c>
      <c r="S69" s="28" t="e">
        <f t="shared" si="34"/>
        <v>#REF!</v>
      </c>
      <c r="T69" s="28" t="e">
        <f t="shared" si="34"/>
        <v>#REF!</v>
      </c>
      <c r="U69" s="28" t="e">
        <f t="shared" si="34"/>
        <v>#REF!</v>
      </c>
      <c r="V69" s="40" t="e">
        <f t="shared" si="34"/>
        <v>#REF!</v>
      </c>
      <c r="W69" s="44" t="e">
        <f t="shared" si="34"/>
        <v>#REF!</v>
      </c>
      <c r="X69" s="208" t="e">
        <f t="shared" si="4"/>
        <v>#REF!</v>
      </c>
      <c r="Y69" s="209" t="e">
        <f t="shared" si="4"/>
        <v>#REF!</v>
      </c>
      <c r="Z69" s="209" t="e">
        <f t="shared" si="4"/>
        <v>#REF!</v>
      </c>
      <c r="AA69" s="209" t="e">
        <f t="shared" si="4"/>
        <v>#REF!</v>
      </c>
      <c r="AB69" s="210" t="e">
        <f t="shared" si="4"/>
        <v>#REF!</v>
      </c>
      <c r="AC69" s="211" t="e">
        <f t="shared" si="4"/>
        <v>#REF!</v>
      </c>
    </row>
    <row r="70" spans="2:29" s="1" customFormat="1" x14ac:dyDescent="0.3">
      <c r="B70" s="121" t="s">
        <v>0</v>
      </c>
      <c r="C70" s="178" t="s">
        <v>35</v>
      </c>
      <c r="D70" s="144" t="s">
        <v>111</v>
      </c>
      <c r="E70" s="178" t="s">
        <v>150</v>
      </c>
      <c r="F70" s="32" t="e">
        <f>#REF!</f>
        <v>#REF!</v>
      </c>
      <c r="G70" s="31" t="e">
        <f>#REF!</f>
        <v>#REF!</v>
      </c>
      <c r="H70" s="31" t="e">
        <f>#REF!</f>
        <v>#REF!</v>
      </c>
      <c r="I70" s="31" t="e">
        <f>#REF!</f>
        <v>#REF!</v>
      </c>
      <c r="J70" s="70" t="e">
        <f>#REF!</f>
        <v>#REF!</v>
      </c>
      <c r="K70" s="72" t="e">
        <f t="shared" si="2"/>
        <v>#REF!</v>
      </c>
      <c r="L70" s="43">
        <v>301105.96999999997</v>
      </c>
      <c r="M70" s="31">
        <v>0</v>
      </c>
      <c r="N70" s="28">
        <v>0</v>
      </c>
      <c r="O70" s="28">
        <v>0</v>
      </c>
      <c r="P70" s="40">
        <v>0</v>
      </c>
      <c r="Q70" s="44">
        <f t="shared" si="3"/>
        <v>301105.96999999997</v>
      </c>
      <c r="R70" s="54" t="e">
        <f t="shared" si="34"/>
        <v>#REF!</v>
      </c>
      <c r="S70" s="28" t="e">
        <f t="shared" si="34"/>
        <v>#REF!</v>
      </c>
      <c r="T70" s="28" t="e">
        <f t="shared" si="34"/>
        <v>#REF!</v>
      </c>
      <c r="U70" s="28" t="e">
        <f t="shared" si="34"/>
        <v>#REF!</v>
      </c>
      <c r="V70" s="40" t="e">
        <f t="shared" si="34"/>
        <v>#REF!</v>
      </c>
      <c r="W70" s="44" t="e">
        <f t="shared" si="34"/>
        <v>#REF!</v>
      </c>
      <c r="X70" s="208" t="e">
        <f t="shared" si="4"/>
        <v>#REF!</v>
      </c>
      <c r="Y70" s="209" t="e">
        <f t="shared" si="4"/>
        <v>#REF!</v>
      </c>
      <c r="Z70" s="209" t="e">
        <f t="shared" si="4"/>
        <v>#REF!</v>
      </c>
      <c r="AA70" s="209" t="e">
        <f t="shared" si="4"/>
        <v>#REF!</v>
      </c>
      <c r="AB70" s="210" t="e">
        <f t="shared" si="4"/>
        <v>#REF!</v>
      </c>
      <c r="AC70" s="211" t="e">
        <f t="shared" si="4"/>
        <v>#REF!</v>
      </c>
    </row>
    <row r="71" spans="2:29" s="1" customFormat="1" x14ac:dyDescent="0.3">
      <c r="B71" s="89" t="s">
        <v>1</v>
      </c>
      <c r="C71" s="178" t="s">
        <v>35</v>
      </c>
      <c r="D71" s="144" t="s">
        <v>101</v>
      </c>
      <c r="E71" s="22" t="s">
        <v>37</v>
      </c>
      <c r="F71" s="32" t="e">
        <f>#REF!</f>
        <v>#REF!</v>
      </c>
      <c r="G71" s="31" t="e">
        <f>#REF!</f>
        <v>#REF!</v>
      </c>
      <c r="H71" s="31" t="e">
        <f>#REF!</f>
        <v>#REF!</v>
      </c>
      <c r="I71" s="31" t="e">
        <f>#REF!</f>
        <v>#REF!</v>
      </c>
      <c r="J71" s="70" t="e">
        <f>#REF!</f>
        <v>#REF!</v>
      </c>
      <c r="K71" s="72" t="e">
        <f t="shared" si="2"/>
        <v>#REF!</v>
      </c>
      <c r="L71" s="43">
        <v>30001.34</v>
      </c>
      <c r="M71" s="31">
        <v>0</v>
      </c>
      <c r="N71" s="28">
        <v>0</v>
      </c>
      <c r="O71" s="389">
        <v>40292</v>
      </c>
      <c r="P71" s="40">
        <v>0</v>
      </c>
      <c r="Q71" s="44">
        <f t="shared" si="3"/>
        <v>70293.34</v>
      </c>
      <c r="R71" s="54" t="e">
        <f t="shared" si="34"/>
        <v>#REF!</v>
      </c>
      <c r="S71" s="28" t="e">
        <f t="shared" si="34"/>
        <v>#REF!</v>
      </c>
      <c r="T71" s="28" t="e">
        <f t="shared" si="34"/>
        <v>#REF!</v>
      </c>
      <c r="U71" s="28" t="e">
        <f t="shared" si="34"/>
        <v>#REF!</v>
      </c>
      <c r="V71" s="40" t="e">
        <f t="shared" si="34"/>
        <v>#REF!</v>
      </c>
      <c r="W71" s="44" t="e">
        <f t="shared" si="34"/>
        <v>#REF!</v>
      </c>
      <c r="X71" s="208" t="e">
        <f t="shared" si="4"/>
        <v>#REF!</v>
      </c>
      <c r="Y71" s="209" t="e">
        <f t="shared" si="4"/>
        <v>#REF!</v>
      </c>
      <c r="Z71" s="209" t="e">
        <f t="shared" si="4"/>
        <v>#REF!</v>
      </c>
      <c r="AA71" s="209" t="e">
        <f t="shared" si="4"/>
        <v>#REF!</v>
      </c>
      <c r="AB71" s="210" t="e">
        <f t="shared" si="4"/>
        <v>#REF!</v>
      </c>
      <c r="AC71" s="211" t="e">
        <f t="shared" si="4"/>
        <v>#REF!</v>
      </c>
    </row>
    <row r="72" spans="2:29" s="1" customFormat="1" ht="28.8" x14ac:dyDescent="0.3">
      <c r="B72" s="120" t="s">
        <v>1</v>
      </c>
      <c r="C72" s="177" t="s">
        <v>26</v>
      </c>
      <c r="D72" s="144" t="s">
        <v>102</v>
      </c>
      <c r="E72" s="22" t="s">
        <v>25</v>
      </c>
      <c r="F72" s="32" t="e">
        <f>#REF!</f>
        <v>#REF!</v>
      </c>
      <c r="G72" s="31" t="e">
        <f>#REF!</f>
        <v>#REF!</v>
      </c>
      <c r="H72" s="31" t="e">
        <f>#REF!</f>
        <v>#REF!</v>
      </c>
      <c r="I72" s="31" t="e">
        <f>#REF!</f>
        <v>#REF!</v>
      </c>
      <c r="J72" s="70" t="e">
        <f>#REF!</f>
        <v>#REF!</v>
      </c>
      <c r="K72" s="72" t="e">
        <f t="shared" si="2"/>
        <v>#REF!</v>
      </c>
      <c r="L72" s="43">
        <v>0</v>
      </c>
      <c r="M72" s="31">
        <v>2092534</v>
      </c>
      <c r="N72" s="28">
        <v>0</v>
      </c>
      <c r="O72" s="28">
        <v>0</v>
      </c>
      <c r="P72" s="40">
        <v>0</v>
      </c>
      <c r="Q72" s="44">
        <f t="shared" si="3"/>
        <v>2092534</v>
      </c>
      <c r="R72" s="54" t="e">
        <f t="shared" si="34"/>
        <v>#REF!</v>
      </c>
      <c r="S72" s="28" t="e">
        <f t="shared" si="34"/>
        <v>#REF!</v>
      </c>
      <c r="T72" s="28" t="e">
        <f t="shared" si="34"/>
        <v>#REF!</v>
      </c>
      <c r="U72" s="28" t="e">
        <f t="shared" si="34"/>
        <v>#REF!</v>
      </c>
      <c r="V72" s="40" t="e">
        <f t="shared" si="34"/>
        <v>#REF!</v>
      </c>
      <c r="W72" s="44" t="e">
        <f t="shared" si="34"/>
        <v>#REF!</v>
      </c>
      <c r="X72" s="208" t="e">
        <f t="shared" si="4"/>
        <v>#REF!</v>
      </c>
      <c r="Y72" s="209" t="e">
        <f t="shared" si="4"/>
        <v>#REF!</v>
      </c>
      <c r="Z72" s="209" t="e">
        <f t="shared" si="4"/>
        <v>#REF!</v>
      </c>
      <c r="AA72" s="209" t="e">
        <f t="shared" si="4"/>
        <v>#REF!</v>
      </c>
      <c r="AB72" s="210" t="e">
        <f t="shared" si="4"/>
        <v>#REF!</v>
      </c>
      <c r="AC72" s="211" t="e">
        <f t="shared" si="4"/>
        <v>#REF!</v>
      </c>
    </row>
    <row r="73" spans="2:29" s="1" customFormat="1" ht="15" thickBot="1" x14ac:dyDescent="0.35">
      <c r="B73" s="387" t="s">
        <v>2</v>
      </c>
      <c r="C73" s="179" t="s">
        <v>34</v>
      </c>
      <c r="D73" s="149" t="s">
        <v>103</v>
      </c>
      <c r="E73" s="21" t="s">
        <v>5</v>
      </c>
      <c r="F73" s="34" t="e">
        <f>#REF!</f>
        <v>#REF!</v>
      </c>
      <c r="G73" s="35" t="e">
        <f>#REF!</f>
        <v>#REF!</v>
      </c>
      <c r="H73" s="35" t="e">
        <f>#REF!</f>
        <v>#REF!</v>
      </c>
      <c r="I73" s="35" t="e">
        <f>#REF!</f>
        <v>#REF!</v>
      </c>
      <c r="J73" s="107" t="e">
        <f>#REF!</f>
        <v>#REF!</v>
      </c>
      <c r="K73" s="108" t="e">
        <f t="shared" si="2"/>
        <v>#REF!</v>
      </c>
      <c r="L73" s="34">
        <v>325486.46000000002</v>
      </c>
      <c r="M73" s="35">
        <v>0</v>
      </c>
      <c r="N73" s="29">
        <v>0</v>
      </c>
      <c r="O73" s="29">
        <v>0</v>
      </c>
      <c r="P73" s="391">
        <v>103483</v>
      </c>
      <c r="Q73" s="48">
        <f t="shared" si="3"/>
        <v>428969.46</v>
      </c>
      <c r="R73" s="57" t="e">
        <f t="shared" si="34"/>
        <v>#REF!</v>
      </c>
      <c r="S73" s="29" t="e">
        <f t="shared" si="34"/>
        <v>#REF!</v>
      </c>
      <c r="T73" s="29" t="e">
        <f t="shared" si="34"/>
        <v>#REF!</v>
      </c>
      <c r="U73" s="29" t="e">
        <f t="shared" si="34"/>
        <v>#REF!</v>
      </c>
      <c r="V73" s="42" t="e">
        <f t="shared" si="34"/>
        <v>#REF!</v>
      </c>
      <c r="W73" s="48" t="e">
        <f t="shared" si="34"/>
        <v>#REF!</v>
      </c>
      <c r="X73" s="222" t="e">
        <f t="shared" si="4"/>
        <v>#REF!</v>
      </c>
      <c r="Y73" s="223" t="e">
        <f t="shared" si="4"/>
        <v>#REF!</v>
      </c>
      <c r="Z73" s="223" t="e">
        <f t="shared" si="4"/>
        <v>#REF!</v>
      </c>
      <c r="AA73" s="223" t="e">
        <f t="shared" si="4"/>
        <v>#REF!</v>
      </c>
      <c r="AB73" s="224" t="e">
        <f t="shared" si="4"/>
        <v>#REF!</v>
      </c>
      <c r="AC73" s="225" t="e">
        <f t="shared" si="4"/>
        <v>#REF!</v>
      </c>
    </row>
    <row r="74" spans="2:29" s="73" customFormat="1" ht="15" thickBot="1" x14ac:dyDescent="0.35">
      <c r="B74" s="74"/>
      <c r="C74" s="76"/>
      <c r="D74" s="122">
        <f>COUNTA(D60:D73)</f>
        <v>10</v>
      </c>
      <c r="E74" s="463">
        <f>COUNTA(E60:E73)</f>
        <v>10</v>
      </c>
      <c r="F74" s="131" t="e">
        <f>SUM(F60:F73)</f>
        <v>#REF!</v>
      </c>
      <c r="G74" s="130" t="e">
        <f t="shared" ref="G74:Q74" si="49">SUM(G60:G73)</f>
        <v>#REF!</v>
      </c>
      <c r="H74" s="130" t="e">
        <f t="shared" si="49"/>
        <v>#REF!</v>
      </c>
      <c r="I74" s="130" t="e">
        <f t="shared" si="49"/>
        <v>#REF!</v>
      </c>
      <c r="J74" s="130" t="e">
        <f t="shared" si="49"/>
        <v>#REF!</v>
      </c>
      <c r="K74" s="129" t="e">
        <f t="shared" si="49"/>
        <v>#REF!</v>
      </c>
      <c r="L74" s="455">
        <f t="shared" si="49"/>
        <v>838107.28</v>
      </c>
      <c r="M74" s="130">
        <f t="shared" si="49"/>
        <v>2316413.1800000002</v>
      </c>
      <c r="N74" s="130">
        <f t="shared" si="49"/>
        <v>0</v>
      </c>
      <c r="O74" s="130">
        <f t="shared" si="49"/>
        <v>40292</v>
      </c>
      <c r="P74" s="130">
        <f t="shared" si="49"/>
        <v>103483</v>
      </c>
      <c r="Q74" s="113">
        <f t="shared" si="49"/>
        <v>3298295.46</v>
      </c>
      <c r="R74" s="384" t="e">
        <f t="shared" si="34"/>
        <v>#REF!</v>
      </c>
      <c r="S74" s="386" t="e">
        <f t="shared" si="34"/>
        <v>#REF!</v>
      </c>
      <c r="T74" s="386" t="e">
        <f t="shared" si="34"/>
        <v>#REF!</v>
      </c>
      <c r="U74" s="386" t="e">
        <f t="shared" si="34"/>
        <v>#REF!</v>
      </c>
      <c r="V74" s="386" t="e">
        <f t="shared" si="34"/>
        <v>#REF!</v>
      </c>
      <c r="W74" s="382" t="e">
        <f t="shared" si="34"/>
        <v>#REF!</v>
      </c>
      <c r="X74" s="372" t="e">
        <f t="shared" ref="X74" si="50">L74/F74</f>
        <v>#REF!</v>
      </c>
      <c r="Y74" s="374" t="e">
        <f t="shared" ref="Y74" si="51">M74/G74</f>
        <v>#REF!</v>
      </c>
      <c r="Z74" s="374" t="e">
        <f t="shared" ref="Z74" si="52">N74/H74</f>
        <v>#REF!</v>
      </c>
      <c r="AA74" s="374" t="e">
        <f t="shared" ref="AA74" si="53">O74/I74</f>
        <v>#REF!</v>
      </c>
      <c r="AB74" s="374" t="e">
        <f t="shared" ref="AB74" si="54">P74/J74</f>
        <v>#REF!</v>
      </c>
      <c r="AC74" s="376" t="e">
        <f t="shared" ref="AC74" si="55">Q74/K74</f>
        <v>#REF!</v>
      </c>
    </row>
    <row r="75" spans="2:29" s="73" customFormat="1" x14ac:dyDescent="0.3">
      <c r="B75" s="74"/>
      <c r="C75" s="76"/>
      <c r="D75" s="75"/>
      <c r="E75" s="76"/>
      <c r="F75" s="308"/>
      <c r="G75" s="308"/>
      <c r="H75" s="308"/>
      <c r="I75" s="308"/>
      <c r="J75" s="308"/>
      <c r="K75" s="308"/>
      <c r="L75" s="308"/>
      <c r="M75" s="308"/>
      <c r="N75" s="308"/>
      <c r="O75" s="308"/>
      <c r="P75" s="308"/>
      <c r="Q75" s="308"/>
      <c r="R75" s="308"/>
      <c r="S75" s="308"/>
      <c r="T75" s="308"/>
      <c r="U75" s="308"/>
      <c r="V75" s="308"/>
      <c r="W75" s="308"/>
      <c r="X75" s="325"/>
      <c r="Y75" s="325"/>
      <c r="Z75" s="325"/>
      <c r="AA75" s="325"/>
      <c r="AB75" s="325"/>
      <c r="AC75" s="325"/>
    </row>
    <row r="76" spans="2:29" s="73" customFormat="1" ht="15" thickBot="1" x14ac:dyDescent="0.35">
      <c r="B76" s="449"/>
      <c r="C76" s="459"/>
      <c r="D76" s="450"/>
      <c r="E76" s="459"/>
      <c r="F76" s="308"/>
      <c r="G76" s="308"/>
      <c r="H76" s="308"/>
      <c r="I76" s="308"/>
      <c r="J76" s="308"/>
      <c r="K76" s="308"/>
      <c r="L76" s="433"/>
      <c r="M76" s="433"/>
      <c r="N76" s="433"/>
      <c r="O76" s="433"/>
      <c r="P76" s="433"/>
      <c r="Q76" s="433"/>
      <c r="R76" s="433"/>
      <c r="S76" s="433"/>
      <c r="T76" s="433"/>
      <c r="U76" s="433"/>
      <c r="V76" s="433"/>
      <c r="W76" s="433"/>
      <c r="X76" s="458"/>
      <c r="Y76" s="458"/>
      <c r="Z76" s="458"/>
      <c r="AA76" s="458"/>
      <c r="AB76" s="458"/>
      <c r="AC76" s="458"/>
    </row>
    <row r="77" spans="2:29" s="1" customFormat="1" x14ac:dyDescent="0.3">
      <c r="B77" s="103" t="s">
        <v>3</v>
      </c>
      <c r="C77" s="175" t="s">
        <v>23</v>
      </c>
      <c r="D77" s="274" t="s">
        <v>100</v>
      </c>
      <c r="E77" s="23" t="s">
        <v>22</v>
      </c>
      <c r="F77" s="33" t="e">
        <f>#REF!</f>
        <v>#REF!</v>
      </c>
      <c r="G77" s="30" t="e">
        <f>#REF!</f>
        <v>#REF!</v>
      </c>
      <c r="H77" s="30" t="e">
        <f>#REF!</f>
        <v>#REF!</v>
      </c>
      <c r="I77" s="30" t="e">
        <f>#REF!</f>
        <v>#REF!</v>
      </c>
      <c r="J77" s="104" t="e">
        <f>#REF!</f>
        <v>#REF!</v>
      </c>
      <c r="K77" s="105" t="e">
        <f t="shared" si="2"/>
        <v>#REF!</v>
      </c>
      <c r="L77" s="45">
        <v>0</v>
      </c>
      <c r="M77" s="30">
        <v>0</v>
      </c>
      <c r="N77" s="27">
        <v>0</v>
      </c>
      <c r="O77" s="27">
        <v>0</v>
      </c>
      <c r="P77" s="104">
        <v>0</v>
      </c>
      <c r="Q77" s="46">
        <f t="shared" si="3"/>
        <v>0</v>
      </c>
      <c r="R77" s="56" t="e">
        <f t="shared" si="34"/>
        <v>#REF!</v>
      </c>
      <c r="S77" s="27" t="e">
        <f t="shared" si="34"/>
        <v>#REF!</v>
      </c>
      <c r="T77" s="27" t="e">
        <f t="shared" si="34"/>
        <v>#REF!</v>
      </c>
      <c r="U77" s="27" t="e">
        <f t="shared" si="34"/>
        <v>#REF!</v>
      </c>
      <c r="V77" s="38" t="e">
        <f t="shared" si="34"/>
        <v>#REF!</v>
      </c>
      <c r="W77" s="46" t="e">
        <f t="shared" si="34"/>
        <v>#REF!</v>
      </c>
      <c r="X77" s="216" t="e">
        <f t="shared" si="4"/>
        <v>#REF!</v>
      </c>
      <c r="Y77" s="217" t="e">
        <f t="shared" si="4"/>
        <v>#REF!</v>
      </c>
      <c r="Z77" s="217" t="e">
        <f t="shared" si="4"/>
        <v>#REF!</v>
      </c>
      <c r="AA77" s="217" t="e">
        <f t="shared" si="4"/>
        <v>#REF!</v>
      </c>
      <c r="AB77" s="218" t="e">
        <f t="shared" si="4"/>
        <v>#REF!</v>
      </c>
      <c r="AC77" s="219" t="e">
        <f t="shared" si="4"/>
        <v>#REF!</v>
      </c>
    </row>
    <row r="78" spans="2:29" s="1" customFormat="1" ht="15" thickBot="1" x14ac:dyDescent="0.35">
      <c r="B78" s="387" t="s">
        <v>4</v>
      </c>
      <c r="C78" s="184" t="s">
        <v>44</v>
      </c>
      <c r="D78" s="149" t="s">
        <v>99</v>
      </c>
      <c r="E78" s="21" t="s">
        <v>16</v>
      </c>
      <c r="F78" s="34" t="e">
        <f>#REF!</f>
        <v>#REF!</v>
      </c>
      <c r="G78" s="35" t="e">
        <f>#REF!</f>
        <v>#REF!</v>
      </c>
      <c r="H78" s="35" t="e">
        <f>#REF!</f>
        <v>#REF!</v>
      </c>
      <c r="I78" s="35" t="e">
        <f>#REF!</f>
        <v>#REF!</v>
      </c>
      <c r="J78" s="107" t="e">
        <f>#REF!</f>
        <v>#REF!</v>
      </c>
      <c r="K78" s="108" t="e">
        <f t="shared" si="2"/>
        <v>#REF!</v>
      </c>
      <c r="L78" s="47">
        <v>57839.03</v>
      </c>
      <c r="M78" s="35">
        <v>341050.63</v>
      </c>
      <c r="N78" s="29">
        <v>0</v>
      </c>
      <c r="O78" s="29">
        <v>0</v>
      </c>
      <c r="P78" s="42">
        <v>0</v>
      </c>
      <c r="Q78" s="48">
        <f t="shared" si="3"/>
        <v>398889.66000000003</v>
      </c>
      <c r="R78" s="57" t="e">
        <f t="shared" si="34"/>
        <v>#REF!</v>
      </c>
      <c r="S78" s="29" t="e">
        <f t="shared" si="34"/>
        <v>#REF!</v>
      </c>
      <c r="T78" s="29" t="e">
        <f t="shared" si="34"/>
        <v>#REF!</v>
      </c>
      <c r="U78" s="29" t="e">
        <f t="shared" si="34"/>
        <v>#REF!</v>
      </c>
      <c r="V78" s="42" t="e">
        <f t="shared" si="34"/>
        <v>#REF!</v>
      </c>
      <c r="W78" s="48" t="e">
        <f t="shared" si="34"/>
        <v>#REF!</v>
      </c>
      <c r="X78" s="222" t="e">
        <f t="shared" si="4"/>
        <v>#REF!</v>
      </c>
      <c r="Y78" s="223" t="e">
        <f t="shared" si="4"/>
        <v>#REF!</v>
      </c>
      <c r="Z78" s="223" t="e">
        <f t="shared" si="4"/>
        <v>#REF!</v>
      </c>
      <c r="AA78" s="223" t="e">
        <f t="shared" si="4"/>
        <v>#REF!</v>
      </c>
      <c r="AB78" s="224" t="e">
        <f t="shared" si="4"/>
        <v>#REF!</v>
      </c>
      <c r="AC78" s="225" t="e">
        <f t="shared" si="4"/>
        <v>#REF!</v>
      </c>
    </row>
    <row r="79" spans="2:29" s="73" customFormat="1" ht="15" thickBot="1" x14ac:dyDescent="0.35">
      <c r="B79" s="434"/>
      <c r="C79" s="435"/>
      <c r="D79" s="387">
        <f>COUNTA(D77:D78)</f>
        <v>2</v>
      </c>
      <c r="E79" s="461">
        <f>COUNTA(E77:E78)</f>
        <v>2</v>
      </c>
      <c r="F79" s="34" t="e">
        <f>SUM(F77:F78)</f>
        <v>#REF!</v>
      </c>
      <c r="G79" s="35" t="e">
        <f t="shared" ref="G79:Q79" si="56">SUM(G77:G78)</f>
        <v>#REF!</v>
      </c>
      <c r="H79" s="35" t="e">
        <f t="shared" si="56"/>
        <v>#REF!</v>
      </c>
      <c r="I79" s="35" t="e">
        <f t="shared" si="56"/>
        <v>#REF!</v>
      </c>
      <c r="J79" s="35" t="e">
        <f t="shared" si="56"/>
        <v>#REF!</v>
      </c>
      <c r="K79" s="108" t="e">
        <f t="shared" si="56"/>
        <v>#REF!</v>
      </c>
      <c r="L79" s="199">
        <f t="shared" si="56"/>
        <v>57839.03</v>
      </c>
      <c r="M79" s="35">
        <f t="shared" si="56"/>
        <v>341050.63</v>
      </c>
      <c r="N79" s="35">
        <f t="shared" si="56"/>
        <v>0</v>
      </c>
      <c r="O79" s="35">
        <f t="shared" si="56"/>
        <v>0</v>
      </c>
      <c r="P79" s="35">
        <f t="shared" si="56"/>
        <v>0</v>
      </c>
      <c r="Q79" s="107">
        <f t="shared" si="56"/>
        <v>398889.66000000003</v>
      </c>
      <c r="R79" s="47" t="e">
        <f t="shared" si="34"/>
        <v>#REF!</v>
      </c>
      <c r="S79" s="29" t="e">
        <f t="shared" si="34"/>
        <v>#REF!</v>
      </c>
      <c r="T79" s="29" t="e">
        <f t="shared" si="34"/>
        <v>#REF!</v>
      </c>
      <c r="U79" s="29" t="e">
        <f t="shared" si="34"/>
        <v>#REF!</v>
      </c>
      <c r="V79" s="29" t="e">
        <f t="shared" si="34"/>
        <v>#REF!</v>
      </c>
      <c r="W79" s="48" t="e">
        <f t="shared" si="34"/>
        <v>#REF!</v>
      </c>
      <c r="X79" s="242" t="e">
        <f t="shared" ref="X79" si="57">L79/F79</f>
        <v>#REF!</v>
      </c>
      <c r="Y79" s="223" t="e">
        <f t="shared" ref="Y79" si="58">M79/G79</f>
        <v>#REF!</v>
      </c>
      <c r="Z79" s="223" t="e">
        <f t="shared" ref="Z79" si="59">N79/H79</f>
        <v>#REF!</v>
      </c>
      <c r="AA79" s="223" t="e">
        <f t="shared" ref="AA79" si="60">O79/I79</f>
        <v>#REF!</v>
      </c>
      <c r="AB79" s="223" t="e">
        <f t="shared" ref="AB79" si="61">P79/J79</f>
        <v>#REF!</v>
      </c>
      <c r="AC79" s="225" t="e">
        <f t="shared" ref="AC79" si="62">Q79/K79</f>
        <v>#REF!</v>
      </c>
    </row>
    <row r="80" spans="2:29" s="73" customFormat="1" x14ac:dyDescent="0.3">
      <c r="B80" s="74"/>
      <c r="C80" s="76"/>
      <c r="D80" s="75"/>
      <c r="E80" s="76"/>
      <c r="F80" s="308"/>
      <c r="G80" s="308"/>
      <c r="H80" s="308"/>
      <c r="I80" s="308"/>
      <c r="J80" s="308"/>
      <c r="K80" s="308"/>
      <c r="L80" s="308"/>
      <c r="M80" s="308"/>
      <c r="N80" s="308"/>
      <c r="O80" s="308"/>
      <c r="P80" s="308"/>
      <c r="Q80" s="308"/>
      <c r="R80" s="308"/>
      <c r="S80" s="308"/>
      <c r="T80" s="308"/>
      <c r="U80" s="308"/>
      <c r="V80" s="308"/>
      <c r="W80" s="308"/>
      <c r="X80" s="325"/>
      <c r="Y80" s="325"/>
      <c r="Z80" s="325"/>
      <c r="AA80" s="325"/>
      <c r="AB80" s="325"/>
      <c r="AC80" s="325"/>
    </row>
    <row r="81" spans="2:29" s="73" customFormat="1" ht="15" thickBot="1" x14ac:dyDescent="0.35">
      <c r="B81" s="74"/>
      <c r="C81" s="76"/>
      <c r="D81" s="75"/>
      <c r="E81" s="76"/>
      <c r="F81" s="308"/>
      <c r="G81" s="308"/>
      <c r="H81" s="308"/>
      <c r="I81" s="308"/>
      <c r="J81" s="308"/>
      <c r="K81" s="308"/>
      <c r="L81" s="308"/>
      <c r="M81" s="308"/>
      <c r="N81" s="308"/>
      <c r="O81" s="308"/>
      <c r="P81" s="308"/>
      <c r="Q81" s="308"/>
      <c r="R81" s="308"/>
      <c r="S81" s="308"/>
      <c r="T81" s="308"/>
      <c r="U81" s="308"/>
      <c r="V81" s="308"/>
      <c r="W81" s="308"/>
      <c r="X81" s="325"/>
      <c r="Y81" s="325"/>
      <c r="Z81" s="325"/>
      <c r="AA81" s="325"/>
      <c r="AB81" s="325"/>
      <c r="AC81" s="325"/>
    </row>
    <row r="82" spans="2:29" s="1" customFormat="1" ht="15" thickBot="1" x14ac:dyDescent="0.35">
      <c r="B82" s="546" t="s">
        <v>144</v>
      </c>
      <c r="C82" s="547"/>
      <c r="D82" s="188">
        <f>D79+D74+D57+D50+D37+D32+D24+D12</f>
        <v>47</v>
      </c>
      <c r="E82" s="457">
        <f t="shared" ref="E82" si="63">E79+E74+E57+E50+E37+E32+E24+E12</f>
        <v>47</v>
      </c>
      <c r="F82" s="110" t="e">
        <f>F79+F74+F57+F50+F37+F32+F24+F12</f>
        <v>#REF!</v>
      </c>
      <c r="G82" s="64" t="e">
        <f t="shared" ref="G82:Q82" si="64">G79+G74+G57+G50+G37+G32+G24+G12</f>
        <v>#REF!</v>
      </c>
      <c r="H82" s="64" t="e">
        <f t="shared" si="64"/>
        <v>#REF!</v>
      </c>
      <c r="I82" s="64" t="e">
        <f t="shared" si="64"/>
        <v>#REF!</v>
      </c>
      <c r="J82" s="111" t="e">
        <f t="shared" si="64"/>
        <v>#REF!</v>
      </c>
      <c r="K82" s="112" t="e">
        <f t="shared" si="64"/>
        <v>#REF!</v>
      </c>
      <c r="L82" s="313">
        <f t="shared" si="64"/>
        <v>3823997.16</v>
      </c>
      <c r="M82" s="64">
        <f t="shared" si="64"/>
        <v>9520293.2400000002</v>
      </c>
      <c r="N82" s="314">
        <f t="shared" si="64"/>
        <v>1132881.1200000001</v>
      </c>
      <c r="O82" s="314">
        <f t="shared" si="64"/>
        <v>2114162.29</v>
      </c>
      <c r="P82" s="315">
        <f t="shared" si="64"/>
        <v>1183124.43</v>
      </c>
      <c r="Q82" s="316">
        <f t="shared" si="64"/>
        <v>17774458.239999998</v>
      </c>
      <c r="R82" s="333" t="e">
        <f t="shared" ref="R82:V82" si="65">SUM(R4:R78)</f>
        <v>#REF!</v>
      </c>
      <c r="S82" s="314" t="e">
        <f t="shared" si="65"/>
        <v>#REF!</v>
      </c>
      <c r="T82" s="314" t="e">
        <f t="shared" si="65"/>
        <v>#REF!</v>
      </c>
      <c r="U82" s="314" t="e">
        <f t="shared" si="65"/>
        <v>#REF!</v>
      </c>
      <c r="V82" s="315" t="e">
        <f t="shared" si="65"/>
        <v>#REF!</v>
      </c>
      <c r="W82" s="316" t="e">
        <f t="shared" si="34"/>
        <v>#REF!</v>
      </c>
      <c r="X82" s="334" t="e">
        <f t="shared" si="4"/>
        <v>#REF!</v>
      </c>
      <c r="Y82" s="460" t="e">
        <f t="shared" si="4"/>
        <v>#REF!</v>
      </c>
      <c r="Z82" s="460" t="e">
        <f t="shared" si="4"/>
        <v>#REF!</v>
      </c>
      <c r="AA82" s="460" t="e">
        <f t="shared" si="4"/>
        <v>#REF!</v>
      </c>
      <c r="AB82" s="462" t="e">
        <f t="shared" si="4"/>
        <v>#REF!</v>
      </c>
      <c r="AC82" s="317" t="e">
        <f t="shared" si="4"/>
        <v>#REF!</v>
      </c>
    </row>
    <row r="83" spans="2:29" s="1" customFormat="1" ht="15" thickBot="1" x14ac:dyDescent="0.35">
      <c r="B83" s="114"/>
      <c r="C83" s="76"/>
      <c r="D83" s="2"/>
      <c r="E83" s="6"/>
      <c r="F83" s="93"/>
      <c r="G83" s="93"/>
      <c r="H83" s="93"/>
      <c r="I83" s="93"/>
      <c r="J83" s="93"/>
      <c r="K83" s="93"/>
      <c r="L83" s="60"/>
      <c r="M83" s="93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</row>
    <row r="84" spans="2:29" s="1" customFormat="1" ht="15" thickBot="1" x14ac:dyDescent="0.35">
      <c r="B84" s="548" t="s">
        <v>143</v>
      </c>
      <c r="C84" s="549"/>
      <c r="D84" s="550" t="s">
        <v>157</v>
      </c>
      <c r="E84" s="551"/>
      <c r="F84" s="552" t="s">
        <v>63</v>
      </c>
      <c r="G84" s="553"/>
      <c r="H84" s="553"/>
      <c r="I84" s="553"/>
      <c r="J84" s="554"/>
      <c r="K84" s="555"/>
      <c r="L84" s="540" t="s">
        <v>158</v>
      </c>
      <c r="M84" s="541"/>
      <c r="N84" s="541"/>
      <c r="O84" s="541"/>
      <c r="P84" s="541"/>
      <c r="Q84" s="541"/>
      <c r="R84" s="528" t="s">
        <v>62</v>
      </c>
      <c r="S84" s="529"/>
      <c r="T84" s="529"/>
      <c r="U84" s="529"/>
      <c r="V84" s="530"/>
      <c r="W84" s="531"/>
      <c r="X84" s="528" t="s">
        <v>62</v>
      </c>
      <c r="Y84" s="529"/>
      <c r="Z84" s="529"/>
      <c r="AA84" s="529"/>
      <c r="AB84" s="530"/>
      <c r="AC84" s="531"/>
    </row>
    <row r="85" spans="2:29" s="1" customFormat="1" ht="15" thickBot="1" x14ac:dyDescent="0.35">
      <c r="B85" s="119" t="s">
        <v>21</v>
      </c>
      <c r="C85" s="187" t="s">
        <v>141</v>
      </c>
      <c r="D85" s="188" t="s">
        <v>54</v>
      </c>
      <c r="E85" s="98" t="s">
        <v>55</v>
      </c>
      <c r="F85" s="200" t="s">
        <v>145</v>
      </c>
      <c r="G85" s="201" t="s">
        <v>134</v>
      </c>
      <c r="H85" s="201" t="s">
        <v>135</v>
      </c>
      <c r="I85" s="202" t="s">
        <v>136</v>
      </c>
      <c r="J85" s="203" t="s">
        <v>146</v>
      </c>
      <c r="K85" s="115" t="s">
        <v>144</v>
      </c>
      <c r="L85" s="97" t="s">
        <v>145</v>
      </c>
      <c r="M85" s="95" t="s">
        <v>134</v>
      </c>
      <c r="N85" s="51" t="s">
        <v>135</v>
      </c>
      <c r="O85" s="52" t="s">
        <v>136</v>
      </c>
      <c r="P85" s="52" t="s">
        <v>146</v>
      </c>
      <c r="Q85" s="61" t="s">
        <v>144</v>
      </c>
      <c r="R85" s="97" t="s">
        <v>145</v>
      </c>
      <c r="S85" s="51" t="s">
        <v>134</v>
      </c>
      <c r="T85" s="51" t="s">
        <v>135</v>
      </c>
      <c r="U85" s="52" t="s">
        <v>136</v>
      </c>
      <c r="V85" s="52" t="s">
        <v>146</v>
      </c>
      <c r="W85" s="61" t="s">
        <v>144</v>
      </c>
      <c r="X85" s="97" t="s">
        <v>145</v>
      </c>
      <c r="Y85" s="51" t="s">
        <v>134</v>
      </c>
      <c r="Z85" s="51" t="s">
        <v>135</v>
      </c>
      <c r="AA85" s="52" t="s">
        <v>136</v>
      </c>
      <c r="AB85" s="52" t="s">
        <v>146</v>
      </c>
      <c r="AC85" s="61" t="s">
        <v>144</v>
      </c>
    </row>
    <row r="86" spans="2:29" s="1" customFormat="1" x14ac:dyDescent="0.3">
      <c r="B86" s="103" t="s">
        <v>70</v>
      </c>
      <c r="C86" s="175" t="s">
        <v>24</v>
      </c>
      <c r="D86" s="152" t="s">
        <v>112</v>
      </c>
      <c r="E86" s="26" t="s">
        <v>122</v>
      </c>
      <c r="F86" s="33" t="e">
        <f>#REF!</f>
        <v>#REF!</v>
      </c>
      <c r="G86" s="30" t="e">
        <f>#REF!</f>
        <v>#REF!</v>
      </c>
      <c r="H86" s="30" t="e">
        <f>#REF!</f>
        <v>#REF!</v>
      </c>
      <c r="I86" s="30" t="e">
        <f>#REF!</f>
        <v>#REF!</v>
      </c>
      <c r="J86" s="104" t="e">
        <f>#REF!</f>
        <v>#REF!</v>
      </c>
      <c r="K86" s="105" t="e">
        <f>SUM(F86:J86)</f>
        <v>#REF!</v>
      </c>
      <c r="L86" s="79">
        <v>107579.84</v>
      </c>
      <c r="M86" s="126">
        <v>0</v>
      </c>
      <c r="N86" s="78">
        <v>0</v>
      </c>
      <c r="O86" s="78">
        <v>0</v>
      </c>
      <c r="P86" s="39">
        <v>0</v>
      </c>
      <c r="Q86" s="39">
        <f>SUM(L86:P86)</f>
        <v>107579.84</v>
      </c>
      <c r="R86" s="79" t="e">
        <f t="shared" ref="R86:V95" si="66">F86-L86</f>
        <v>#REF!</v>
      </c>
      <c r="S86" s="78" t="e">
        <f t="shared" si="66"/>
        <v>#REF!</v>
      </c>
      <c r="T86" s="78" t="e">
        <f t="shared" si="66"/>
        <v>#REF!</v>
      </c>
      <c r="U86" s="78" t="e">
        <f t="shared" si="66"/>
        <v>#REF!</v>
      </c>
      <c r="V86" s="39" t="e">
        <f t="shared" si="66"/>
        <v>#REF!</v>
      </c>
      <c r="W86" s="77" t="e">
        <f t="shared" ref="W86:W95" si="67">SUM(R86:V86)</f>
        <v>#REF!</v>
      </c>
      <c r="X86" s="238" t="e">
        <f t="shared" ref="X86:AC96" si="68">L86/F86</f>
        <v>#REF!</v>
      </c>
      <c r="Y86" s="220" t="e">
        <f t="shared" si="68"/>
        <v>#REF!</v>
      </c>
      <c r="Z86" s="220" t="e">
        <f t="shared" si="68"/>
        <v>#REF!</v>
      </c>
      <c r="AA86" s="220" t="e">
        <f t="shared" si="68"/>
        <v>#REF!</v>
      </c>
      <c r="AB86" s="221" t="e">
        <f t="shared" si="68"/>
        <v>#REF!</v>
      </c>
      <c r="AC86" s="207" t="e">
        <f t="shared" si="68"/>
        <v>#REF!</v>
      </c>
    </row>
    <row r="87" spans="2:29" s="1" customFormat="1" x14ac:dyDescent="0.3">
      <c r="B87" s="89" t="s">
        <v>70</v>
      </c>
      <c r="C87" s="176" t="s">
        <v>27</v>
      </c>
      <c r="D87" s="144" t="s">
        <v>113</v>
      </c>
      <c r="E87" s="178" t="s">
        <v>123</v>
      </c>
      <c r="F87" s="32" t="e">
        <f>#REF!</f>
        <v>#REF!</v>
      </c>
      <c r="G87" s="31" t="e">
        <f>#REF!</f>
        <v>#REF!</v>
      </c>
      <c r="H87" s="31" t="e">
        <f>#REF!</f>
        <v>#REF!</v>
      </c>
      <c r="I87" s="31" t="e">
        <f>#REF!</f>
        <v>#REF!</v>
      </c>
      <c r="J87" s="70" t="e">
        <f>#REF!</f>
        <v>#REF!</v>
      </c>
      <c r="K87" s="72" t="e">
        <f t="shared" ref="K87:K95" si="69">SUM(F87:J87)</f>
        <v>#REF!</v>
      </c>
      <c r="L87" s="32">
        <v>3020.58</v>
      </c>
      <c r="M87" s="31">
        <v>0</v>
      </c>
      <c r="N87" s="31">
        <v>0</v>
      </c>
      <c r="O87" s="31">
        <v>0</v>
      </c>
      <c r="P87" s="70">
        <v>0</v>
      </c>
      <c r="Q87" s="70">
        <f t="shared" ref="Q87:Q95" si="70">SUM(L87:P87)</f>
        <v>3020.58</v>
      </c>
      <c r="R87" s="43" t="e">
        <f t="shared" si="66"/>
        <v>#REF!</v>
      </c>
      <c r="S87" s="28" t="e">
        <f t="shared" si="66"/>
        <v>#REF!</v>
      </c>
      <c r="T87" s="28" t="e">
        <f t="shared" si="66"/>
        <v>#REF!</v>
      </c>
      <c r="U87" s="28" t="e">
        <f t="shared" si="66"/>
        <v>#REF!</v>
      </c>
      <c r="V87" s="40" t="e">
        <f t="shared" si="66"/>
        <v>#REF!</v>
      </c>
      <c r="W87" s="44" t="e">
        <f t="shared" si="67"/>
        <v>#REF!</v>
      </c>
      <c r="X87" s="239" t="e">
        <f t="shared" si="68"/>
        <v>#REF!</v>
      </c>
      <c r="Y87" s="209" t="e">
        <f t="shared" si="68"/>
        <v>#REF!</v>
      </c>
      <c r="Z87" s="209" t="e">
        <f t="shared" si="68"/>
        <v>#REF!</v>
      </c>
      <c r="AA87" s="209" t="e">
        <f t="shared" si="68"/>
        <v>#REF!</v>
      </c>
      <c r="AB87" s="210" t="e">
        <f t="shared" si="68"/>
        <v>#REF!</v>
      </c>
      <c r="AC87" s="211" t="e">
        <f t="shared" si="68"/>
        <v>#REF!</v>
      </c>
    </row>
    <row r="88" spans="2:29" s="1" customFormat="1" x14ac:dyDescent="0.3">
      <c r="B88" s="89" t="s">
        <v>70</v>
      </c>
      <c r="C88" s="176" t="s">
        <v>27</v>
      </c>
      <c r="D88" s="144" t="s">
        <v>114</v>
      </c>
      <c r="E88" s="178" t="s">
        <v>124</v>
      </c>
      <c r="F88" s="32" t="e">
        <f>#REF!</f>
        <v>#REF!</v>
      </c>
      <c r="G88" s="31" t="e">
        <f>#REF!</f>
        <v>#REF!</v>
      </c>
      <c r="H88" s="31" t="e">
        <f>#REF!</f>
        <v>#REF!</v>
      </c>
      <c r="I88" s="31" t="e">
        <f>#REF!</f>
        <v>#REF!</v>
      </c>
      <c r="J88" s="70" t="e">
        <f>#REF!</f>
        <v>#REF!</v>
      </c>
      <c r="K88" s="72" t="e">
        <f t="shared" si="69"/>
        <v>#REF!</v>
      </c>
      <c r="L88" s="32">
        <v>27868.28</v>
      </c>
      <c r="M88" s="31">
        <v>0</v>
      </c>
      <c r="N88" s="31">
        <v>0</v>
      </c>
      <c r="O88" s="31">
        <v>0</v>
      </c>
      <c r="P88" s="70">
        <v>0</v>
      </c>
      <c r="Q88" s="70">
        <f t="shared" si="70"/>
        <v>27868.28</v>
      </c>
      <c r="R88" s="43" t="e">
        <f t="shared" si="66"/>
        <v>#REF!</v>
      </c>
      <c r="S88" s="28" t="e">
        <f t="shared" si="66"/>
        <v>#REF!</v>
      </c>
      <c r="T88" s="28" t="e">
        <f t="shared" si="66"/>
        <v>#REF!</v>
      </c>
      <c r="U88" s="28" t="e">
        <f t="shared" si="66"/>
        <v>#REF!</v>
      </c>
      <c r="V88" s="40" t="e">
        <f t="shared" si="66"/>
        <v>#REF!</v>
      </c>
      <c r="W88" s="44" t="e">
        <f t="shared" si="67"/>
        <v>#REF!</v>
      </c>
      <c r="X88" s="239" t="e">
        <f t="shared" si="68"/>
        <v>#REF!</v>
      </c>
      <c r="Y88" s="209" t="e">
        <f t="shared" si="68"/>
        <v>#REF!</v>
      </c>
      <c r="Z88" s="209" t="e">
        <f t="shared" si="68"/>
        <v>#REF!</v>
      </c>
      <c r="AA88" s="209" t="e">
        <f t="shared" si="68"/>
        <v>#REF!</v>
      </c>
      <c r="AB88" s="210" t="e">
        <f t="shared" si="68"/>
        <v>#REF!</v>
      </c>
      <c r="AC88" s="211" t="e">
        <f t="shared" si="68"/>
        <v>#REF!</v>
      </c>
    </row>
    <row r="89" spans="2:29" s="1" customFormat="1" x14ac:dyDescent="0.3">
      <c r="B89" s="89" t="s">
        <v>70</v>
      </c>
      <c r="C89" s="176" t="s">
        <v>38</v>
      </c>
      <c r="D89" s="148" t="s">
        <v>115</v>
      </c>
      <c r="E89" s="22" t="s">
        <v>125</v>
      </c>
      <c r="F89" s="32" t="e">
        <f>#REF!</f>
        <v>#REF!</v>
      </c>
      <c r="G89" s="31" t="e">
        <f>#REF!</f>
        <v>#REF!</v>
      </c>
      <c r="H89" s="31" t="e">
        <f>#REF!</f>
        <v>#REF!</v>
      </c>
      <c r="I89" s="31" t="e">
        <f>#REF!</f>
        <v>#REF!</v>
      </c>
      <c r="J89" s="70" t="e">
        <f>#REF!</f>
        <v>#REF!</v>
      </c>
      <c r="K89" s="72" t="e">
        <f t="shared" si="69"/>
        <v>#REF!</v>
      </c>
      <c r="L89" s="43">
        <v>151701.41</v>
      </c>
      <c r="M89" s="31">
        <v>0</v>
      </c>
      <c r="N89" s="28">
        <v>0</v>
      </c>
      <c r="O89" s="28">
        <v>0</v>
      </c>
      <c r="P89" s="40">
        <v>0</v>
      </c>
      <c r="Q89" s="40">
        <f t="shared" si="70"/>
        <v>151701.41</v>
      </c>
      <c r="R89" s="43" t="e">
        <f t="shared" si="66"/>
        <v>#REF!</v>
      </c>
      <c r="S89" s="28" t="e">
        <f t="shared" si="66"/>
        <v>#REF!</v>
      </c>
      <c r="T89" s="28" t="e">
        <f t="shared" si="66"/>
        <v>#REF!</v>
      </c>
      <c r="U89" s="28" t="e">
        <f t="shared" si="66"/>
        <v>#REF!</v>
      </c>
      <c r="V89" s="40" t="e">
        <f t="shared" si="66"/>
        <v>#REF!</v>
      </c>
      <c r="W89" s="44" t="e">
        <f t="shared" si="67"/>
        <v>#REF!</v>
      </c>
      <c r="X89" s="239" t="e">
        <f t="shared" si="68"/>
        <v>#REF!</v>
      </c>
      <c r="Y89" s="209" t="e">
        <f t="shared" si="68"/>
        <v>#REF!</v>
      </c>
      <c r="Z89" s="209" t="e">
        <f t="shared" si="68"/>
        <v>#REF!</v>
      </c>
      <c r="AA89" s="209" t="e">
        <f t="shared" si="68"/>
        <v>#REF!</v>
      </c>
      <c r="AB89" s="210" t="e">
        <f t="shared" si="68"/>
        <v>#REF!</v>
      </c>
      <c r="AC89" s="211" t="e">
        <f t="shared" si="68"/>
        <v>#REF!</v>
      </c>
    </row>
    <row r="90" spans="2:29" s="1" customFormat="1" x14ac:dyDescent="0.3">
      <c r="B90" s="89" t="s">
        <v>70</v>
      </c>
      <c r="C90" s="176" t="s">
        <v>38</v>
      </c>
      <c r="D90" s="148" t="s">
        <v>116</v>
      </c>
      <c r="E90" s="22" t="s">
        <v>126</v>
      </c>
      <c r="F90" s="32" t="e">
        <f>#REF!</f>
        <v>#REF!</v>
      </c>
      <c r="G90" s="31" t="e">
        <f>#REF!</f>
        <v>#REF!</v>
      </c>
      <c r="H90" s="31" t="e">
        <f>#REF!</f>
        <v>#REF!</v>
      </c>
      <c r="I90" s="31" t="e">
        <f>#REF!</f>
        <v>#REF!</v>
      </c>
      <c r="J90" s="70" t="e">
        <f>#REF!</f>
        <v>#REF!</v>
      </c>
      <c r="K90" s="72" t="e">
        <f t="shared" si="69"/>
        <v>#REF!</v>
      </c>
      <c r="L90" s="43">
        <v>95245.119999999995</v>
      </c>
      <c r="M90" s="31">
        <v>0</v>
      </c>
      <c r="N90" s="28">
        <v>0</v>
      </c>
      <c r="O90" s="28">
        <v>0</v>
      </c>
      <c r="P90" s="40">
        <v>0</v>
      </c>
      <c r="Q90" s="40">
        <f t="shared" si="70"/>
        <v>95245.119999999995</v>
      </c>
      <c r="R90" s="43" t="e">
        <f t="shared" si="66"/>
        <v>#REF!</v>
      </c>
      <c r="S90" s="28" t="e">
        <f t="shared" si="66"/>
        <v>#REF!</v>
      </c>
      <c r="T90" s="28" t="e">
        <f t="shared" si="66"/>
        <v>#REF!</v>
      </c>
      <c r="U90" s="28" t="e">
        <f t="shared" si="66"/>
        <v>#REF!</v>
      </c>
      <c r="V90" s="40" t="e">
        <f t="shared" si="66"/>
        <v>#REF!</v>
      </c>
      <c r="W90" s="44" t="e">
        <f t="shared" si="67"/>
        <v>#REF!</v>
      </c>
      <c r="X90" s="239" t="e">
        <f t="shared" si="68"/>
        <v>#REF!</v>
      </c>
      <c r="Y90" s="209" t="e">
        <f t="shared" si="68"/>
        <v>#REF!</v>
      </c>
      <c r="Z90" s="209" t="e">
        <f t="shared" si="68"/>
        <v>#REF!</v>
      </c>
      <c r="AA90" s="209" t="e">
        <f t="shared" si="68"/>
        <v>#REF!</v>
      </c>
      <c r="AB90" s="210" t="e">
        <f t="shared" si="68"/>
        <v>#REF!</v>
      </c>
      <c r="AC90" s="211" t="e">
        <f t="shared" si="68"/>
        <v>#REF!</v>
      </c>
    </row>
    <row r="91" spans="2:29" s="1" customFormat="1" x14ac:dyDescent="0.3">
      <c r="B91" s="89" t="s">
        <v>70</v>
      </c>
      <c r="C91" s="176" t="s">
        <v>32</v>
      </c>
      <c r="D91" s="148" t="s">
        <v>117</v>
      </c>
      <c r="E91" s="22" t="s">
        <v>127</v>
      </c>
      <c r="F91" s="32" t="e">
        <f>#REF!</f>
        <v>#REF!</v>
      </c>
      <c r="G91" s="31" t="e">
        <f>#REF!</f>
        <v>#REF!</v>
      </c>
      <c r="H91" s="31" t="e">
        <f>#REF!</f>
        <v>#REF!</v>
      </c>
      <c r="I91" s="31" t="e">
        <f>#REF!</f>
        <v>#REF!</v>
      </c>
      <c r="J91" s="70" t="e">
        <f>#REF!</f>
        <v>#REF!</v>
      </c>
      <c r="K91" s="72" t="e">
        <f t="shared" si="69"/>
        <v>#REF!</v>
      </c>
      <c r="L91" s="43">
        <v>0</v>
      </c>
      <c r="M91" s="31">
        <v>0</v>
      </c>
      <c r="N91" s="28">
        <v>0</v>
      </c>
      <c r="O91" s="28">
        <v>0</v>
      </c>
      <c r="P91" s="40">
        <v>0</v>
      </c>
      <c r="Q91" s="40">
        <f t="shared" si="70"/>
        <v>0</v>
      </c>
      <c r="R91" s="43" t="e">
        <f t="shared" si="66"/>
        <v>#REF!</v>
      </c>
      <c r="S91" s="28" t="e">
        <f t="shared" si="66"/>
        <v>#REF!</v>
      </c>
      <c r="T91" s="28" t="e">
        <f t="shared" si="66"/>
        <v>#REF!</v>
      </c>
      <c r="U91" s="28" t="e">
        <f t="shared" si="66"/>
        <v>#REF!</v>
      </c>
      <c r="V91" s="40" t="e">
        <f t="shared" si="66"/>
        <v>#REF!</v>
      </c>
      <c r="W91" s="44" t="e">
        <f t="shared" si="67"/>
        <v>#REF!</v>
      </c>
      <c r="X91" s="239" t="e">
        <f t="shared" si="68"/>
        <v>#REF!</v>
      </c>
      <c r="Y91" s="209" t="e">
        <f t="shared" si="68"/>
        <v>#REF!</v>
      </c>
      <c r="Z91" s="209" t="e">
        <f t="shared" si="68"/>
        <v>#REF!</v>
      </c>
      <c r="AA91" s="209" t="e">
        <f t="shared" si="68"/>
        <v>#REF!</v>
      </c>
      <c r="AB91" s="210" t="e">
        <f t="shared" si="68"/>
        <v>#REF!</v>
      </c>
      <c r="AC91" s="211" t="e">
        <f t="shared" si="68"/>
        <v>#REF!</v>
      </c>
    </row>
    <row r="92" spans="2:29" s="1" customFormat="1" x14ac:dyDescent="0.3">
      <c r="B92" s="120" t="s">
        <v>70</v>
      </c>
      <c r="C92" s="180" t="s">
        <v>32</v>
      </c>
      <c r="D92" s="148" t="s">
        <v>118</v>
      </c>
      <c r="E92" s="22" t="s">
        <v>128</v>
      </c>
      <c r="F92" s="32" t="e">
        <f>#REF!</f>
        <v>#REF!</v>
      </c>
      <c r="G92" s="31" t="e">
        <f>#REF!</f>
        <v>#REF!</v>
      </c>
      <c r="H92" s="31" t="e">
        <f>#REF!</f>
        <v>#REF!</v>
      </c>
      <c r="I92" s="31" t="e">
        <f>#REF!</f>
        <v>#REF!</v>
      </c>
      <c r="J92" s="70" t="e">
        <f>#REF!</f>
        <v>#REF!</v>
      </c>
      <c r="K92" s="72" t="e">
        <f t="shared" si="69"/>
        <v>#REF!</v>
      </c>
      <c r="L92" s="43">
        <v>0</v>
      </c>
      <c r="M92" s="31">
        <v>0</v>
      </c>
      <c r="N92" s="28">
        <v>0</v>
      </c>
      <c r="O92" s="28">
        <v>0</v>
      </c>
      <c r="P92" s="40">
        <v>0</v>
      </c>
      <c r="Q92" s="40">
        <f t="shared" si="70"/>
        <v>0</v>
      </c>
      <c r="R92" s="43" t="e">
        <f t="shared" si="66"/>
        <v>#REF!</v>
      </c>
      <c r="S92" s="28" t="e">
        <f t="shared" si="66"/>
        <v>#REF!</v>
      </c>
      <c r="T92" s="28" t="e">
        <f t="shared" si="66"/>
        <v>#REF!</v>
      </c>
      <c r="U92" s="28" t="e">
        <f t="shared" si="66"/>
        <v>#REF!</v>
      </c>
      <c r="V92" s="40" t="e">
        <f t="shared" si="66"/>
        <v>#REF!</v>
      </c>
      <c r="W92" s="44" t="e">
        <f t="shared" si="67"/>
        <v>#REF!</v>
      </c>
      <c r="X92" s="239" t="e">
        <f t="shared" si="68"/>
        <v>#REF!</v>
      </c>
      <c r="Y92" s="209" t="e">
        <f t="shared" si="68"/>
        <v>#REF!</v>
      </c>
      <c r="Z92" s="209" t="e">
        <f t="shared" si="68"/>
        <v>#REF!</v>
      </c>
      <c r="AA92" s="209" t="e">
        <f t="shared" si="68"/>
        <v>#REF!</v>
      </c>
      <c r="AB92" s="210" t="e">
        <f t="shared" si="68"/>
        <v>#REF!</v>
      </c>
      <c r="AC92" s="211" t="e">
        <f t="shared" si="68"/>
        <v>#REF!</v>
      </c>
    </row>
    <row r="93" spans="2:29" s="1" customFormat="1" ht="15" thickBot="1" x14ac:dyDescent="0.35">
      <c r="B93" s="120" t="s">
        <v>70</v>
      </c>
      <c r="C93" s="180" t="s">
        <v>35</v>
      </c>
      <c r="D93" s="156" t="s">
        <v>119</v>
      </c>
      <c r="E93" s="9" t="s">
        <v>129</v>
      </c>
      <c r="F93" s="127" t="e">
        <f>#REF!</f>
        <v>#REF!</v>
      </c>
      <c r="G93" s="125" t="e">
        <f>#REF!</f>
        <v>#REF!</v>
      </c>
      <c r="H93" s="125" t="e">
        <f>#REF!</f>
        <v>#REF!</v>
      </c>
      <c r="I93" s="125" t="e">
        <f>#REF!</f>
        <v>#REF!</v>
      </c>
      <c r="J93" s="71" t="e">
        <f>#REF!</f>
        <v>#REF!</v>
      </c>
      <c r="K93" s="123" t="e">
        <f t="shared" si="69"/>
        <v>#REF!</v>
      </c>
      <c r="L93" s="383">
        <v>23670.42</v>
      </c>
      <c r="M93" s="125">
        <v>0</v>
      </c>
      <c r="N93" s="385">
        <v>0</v>
      </c>
      <c r="O93" s="385">
        <v>0</v>
      </c>
      <c r="P93" s="41">
        <v>0</v>
      </c>
      <c r="Q93" s="41">
        <f t="shared" si="70"/>
        <v>23670.42</v>
      </c>
      <c r="R93" s="383" t="e">
        <f t="shared" si="66"/>
        <v>#REF!</v>
      </c>
      <c r="S93" s="385" t="e">
        <f t="shared" si="66"/>
        <v>#REF!</v>
      </c>
      <c r="T93" s="385" t="e">
        <f t="shared" si="66"/>
        <v>#REF!</v>
      </c>
      <c r="U93" s="385" t="e">
        <f t="shared" si="66"/>
        <v>#REF!</v>
      </c>
      <c r="V93" s="41" t="e">
        <f t="shared" si="66"/>
        <v>#REF!</v>
      </c>
      <c r="W93" s="381" t="e">
        <f t="shared" si="67"/>
        <v>#REF!</v>
      </c>
      <c r="X93" s="371" t="e">
        <f t="shared" si="68"/>
        <v>#REF!</v>
      </c>
      <c r="Y93" s="373" t="e">
        <f t="shared" si="68"/>
        <v>#REF!</v>
      </c>
      <c r="Z93" s="373" t="e">
        <f t="shared" si="68"/>
        <v>#REF!</v>
      </c>
      <c r="AA93" s="373" t="e">
        <f t="shared" si="68"/>
        <v>#REF!</v>
      </c>
      <c r="AB93" s="214" t="e">
        <f t="shared" si="68"/>
        <v>#REF!</v>
      </c>
      <c r="AC93" s="375" t="e">
        <f t="shared" si="68"/>
        <v>#REF!</v>
      </c>
    </row>
    <row r="94" spans="2:29" s="1" customFormat="1" x14ac:dyDescent="0.3">
      <c r="B94" s="103">
        <v>4.0999999999999996</v>
      </c>
      <c r="C94" s="175" t="s">
        <v>47</v>
      </c>
      <c r="D94" s="147" t="s">
        <v>120</v>
      </c>
      <c r="E94" s="23" t="s">
        <v>130</v>
      </c>
      <c r="F94" s="33" t="e">
        <f>#REF!</f>
        <v>#REF!</v>
      </c>
      <c r="G94" s="30" t="e">
        <f>#REF!</f>
        <v>#REF!</v>
      </c>
      <c r="H94" s="30" t="e">
        <f>#REF!</f>
        <v>#REF!</v>
      </c>
      <c r="I94" s="30" t="e">
        <f>#REF!</f>
        <v>#REF!</v>
      </c>
      <c r="J94" s="104" t="e">
        <f>#REF!</f>
        <v>#REF!</v>
      </c>
      <c r="K94" s="105" t="e">
        <f t="shared" si="69"/>
        <v>#REF!</v>
      </c>
      <c r="L94" s="45">
        <v>0</v>
      </c>
      <c r="M94" s="30">
        <v>0</v>
      </c>
      <c r="N94" s="27">
        <v>69978.17</v>
      </c>
      <c r="O94" s="27">
        <v>0</v>
      </c>
      <c r="P94" s="38">
        <v>0</v>
      </c>
      <c r="Q94" s="38">
        <f t="shared" si="70"/>
        <v>69978.17</v>
      </c>
      <c r="R94" s="45" t="e">
        <f t="shared" si="66"/>
        <v>#REF!</v>
      </c>
      <c r="S94" s="27" t="e">
        <f t="shared" si="66"/>
        <v>#REF!</v>
      </c>
      <c r="T94" s="27" t="e">
        <f t="shared" si="66"/>
        <v>#REF!</v>
      </c>
      <c r="U94" s="27" t="e">
        <f t="shared" si="66"/>
        <v>#REF!</v>
      </c>
      <c r="V94" s="38" t="e">
        <f t="shared" si="66"/>
        <v>#REF!</v>
      </c>
      <c r="W94" s="46" t="e">
        <f t="shared" si="67"/>
        <v>#REF!</v>
      </c>
      <c r="X94" s="241" t="e">
        <f t="shared" si="68"/>
        <v>#REF!</v>
      </c>
      <c r="Y94" s="217" t="e">
        <f t="shared" si="68"/>
        <v>#REF!</v>
      </c>
      <c r="Z94" s="217" t="e">
        <f t="shared" si="68"/>
        <v>#REF!</v>
      </c>
      <c r="AA94" s="217" t="e">
        <f t="shared" si="68"/>
        <v>#REF!</v>
      </c>
      <c r="AB94" s="218" t="e">
        <f t="shared" si="68"/>
        <v>#REF!</v>
      </c>
      <c r="AC94" s="219" t="e">
        <f t="shared" si="68"/>
        <v>#REF!</v>
      </c>
    </row>
    <row r="95" spans="2:29" s="1" customFormat="1" ht="15" thickBot="1" x14ac:dyDescent="0.35">
      <c r="B95" s="387">
        <v>4.0999999999999996</v>
      </c>
      <c r="C95" s="184" t="s">
        <v>47</v>
      </c>
      <c r="D95" s="150" t="s">
        <v>121</v>
      </c>
      <c r="E95" s="21" t="s">
        <v>131</v>
      </c>
      <c r="F95" s="34" t="e">
        <f>#REF!</f>
        <v>#REF!</v>
      </c>
      <c r="G95" s="35" t="e">
        <f>#REF!</f>
        <v>#REF!</v>
      </c>
      <c r="H95" s="35" t="e">
        <f>#REF!</f>
        <v>#REF!</v>
      </c>
      <c r="I95" s="35" t="e">
        <f>#REF!</f>
        <v>#REF!</v>
      </c>
      <c r="J95" s="107" t="e">
        <f>#REF!</f>
        <v>#REF!</v>
      </c>
      <c r="K95" s="108" t="e">
        <f t="shared" si="69"/>
        <v>#REF!</v>
      </c>
      <c r="L95" s="47">
        <v>0</v>
      </c>
      <c r="M95" s="35">
        <v>0</v>
      </c>
      <c r="N95" s="29">
        <v>8108.96</v>
      </c>
      <c r="O95" s="29">
        <v>0</v>
      </c>
      <c r="P95" s="42">
        <v>0</v>
      </c>
      <c r="Q95" s="42">
        <f t="shared" si="70"/>
        <v>8108.96</v>
      </c>
      <c r="R95" s="47" t="e">
        <f t="shared" si="66"/>
        <v>#REF!</v>
      </c>
      <c r="S95" s="29" t="e">
        <f t="shared" si="66"/>
        <v>#REF!</v>
      </c>
      <c r="T95" s="29" t="e">
        <f t="shared" si="66"/>
        <v>#REF!</v>
      </c>
      <c r="U95" s="29" t="e">
        <f t="shared" si="66"/>
        <v>#REF!</v>
      </c>
      <c r="V95" s="42" t="e">
        <f t="shared" si="66"/>
        <v>#REF!</v>
      </c>
      <c r="W95" s="48" t="e">
        <f t="shared" si="67"/>
        <v>#REF!</v>
      </c>
      <c r="X95" s="242" t="e">
        <f t="shared" si="68"/>
        <v>#REF!</v>
      </c>
      <c r="Y95" s="223" t="e">
        <f t="shared" si="68"/>
        <v>#REF!</v>
      </c>
      <c r="Z95" s="223" t="e">
        <f t="shared" si="68"/>
        <v>#REF!</v>
      </c>
      <c r="AA95" s="223" t="e">
        <f t="shared" si="68"/>
        <v>#REF!</v>
      </c>
      <c r="AB95" s="224" t="e">
        <f t="shared" si="68"/>
        <v>#REF!</v>
      </c>
      <c r="AC95" s="225" t="e">
        <f t="shared" si="68"/>
        <v>#REF!</v>
      </c>
    </row>
    <row r="96" spans="2:29" s="1" customFormat="1" ht="15" thickBot="1" x14ac:dyDescent="0.35">
      <c r="B96" s="542" t="s">
        <v>144</v>
      </c>
      <c r="C96" s="543"/>
      <c r="D96" s="155"/>
      <c r="E96" s="67">
        <f>COUNTA(E86:E95)</f>
        <v>10</v>
      </c>
      <c r="F96" s="131" t="e">
        <f t="shared" ref="F96:W96" si="71">SUM(F86:F95)</f>
        <v>#REF!</v>
      </c>
      <c r="G96" s="130" t="e">
        <f t="shared" si="71"/>
        <v>#REF!</v>
      </c>
      <c r="H96" s="130" t="e">
        <f t="shared" si="71"/>
        <v>#REF!</v>
      </c>
      <c r="I96" s="130" t="e">
        <f t="shared" si="71"/>
        <v>#REF!</v>
      </c>
      <c r="J96" s="113" t="e">
        <f t="shared" si="71"/>
        <v>#REF!</v>
      </c>
      <c r="K96" s="129" t="e">
        <f t="shared" si="71"/>
        <v>#REF!</v>
      </c>
      <c r="L96" s="384">
        <f t="shared" si="71"/>
        <v>409085.64999999997</v>
      </c>
      <c r="M96" s="130">
        <f t="shared" si="71"/>
        <v>0</v>
      </c>
      <c r="N96" s="386">
        <f t="shared" si="71"/>
        <v>78087.13</v>
      </c>
      <c r="O96" s="386">
        <f t="shared" si="71"/>
        <v>0</v>
      </c>
      <c r="P96" s="59">
        <f t="shared" si="71"/>
        <v>0</v>
      </c>
      <c r="Q96" s="59">
        <f t="shared" si="71"/>
        <v>487172.77999999997</v>
      </c>
      <c r="R96" s="384" t="e">
        <f t="shared" si="71"/>
        <v>#REF!</v>
      </c>
      <c r="S96" s="386" t="e">
        <f t="shared" si="71"/>
        <v>#REF!</v>
      </c>
      <c r="T96" s="386" t="e">
        <f t="shared" si="71"/>
        <v>#REF!</v>
      </c>
      <c r="U96" s="386" t="e">
        <f t="shared" si="71"/>
        <v>#REF!</v>
      </c>
      <c r="V96" s="59" t="e">
        <f t="shared" si="71"/>
        <v>#REF!</v>
      </c>
      <c r="W96" s="382" t="e">
        <f t="shared" si="71"/>
        <v>#REF!</v>
      </c>
      <c r="X96" s="372" t="e">
        <f t="shared" si="68"/>
        <v>#REF!</v>
      </c>
      <c r="Y96" s="374" t="e">
        <f t="shared" si="68"/>
        <v>#REF!</v>
      </c>
      <c r="Z96" s="374" t="e">
        <f t="shared" si="68"/>
        <v>#REF!</v>
      </c>
      <c r="AA96" s="374" t="e">
        <f t="shared" si="68"/>
        <v>#REF!</v>
      </c>
      <c r="AB96" s="236" t="e">
        <f t="shared" si="68"/>
        <v>#REF!</v>
      </c>
      <c r="AC96" s="376" t="e">
        <f t="shared" si="68"/>
        <v>#REF!</v>
      </c>
    </row>
    <row r="97" spans="2:29" s="1" customFormat="1" x14ac:dyDescent="0.3">
      <c r="B97" s="73"/>
      <c r="C97" s="20"/>
      <c r="D97" s="2"/>
      <c r="E97" s="6"/>
      <c r="F97" s="73"/>
      <c r="G97" s="73"/>
      <c r="H97" s="73"/>
      <c r="I97" s="73"/>
      <c r="J97" s="73"/>
      <c r="K97" s="73"/>
      <c r="M97" s="73"/>
    </row>
    <row r="98" spans="2:29" s="1" customFormat="1" ht="15" thickBot="1" x14ac:dyDescent="0.35">
      <c r="B98" s="563" t="s">
        <v>144</v>
      </c>
      <c r="C98" s="564"/>
      <c r="D98" s="252">
        <f>D82+D96</f>
        <v>47</v>
      </c>
      <c r="E98" s="253">
        <f>E82+E96</f>
        <v>57</v>
      </c>
      <c r="F98" s="35" t="e">
        <f t="shared" ref="F98:P98" si="72">F82+F96</f>
        <v>#REF!</v>
      </c>
      <c r="G98" s="35" t="e">
        <f t="shared" si="72"/>
        <v>#REF!</v>
      </c>
      <c r="H98" s="35" t="e">
        <f t="shared" si="72"/>
        <v>#REF!</v>
      </c>
      <c r="I98" s="35" t="e">
        <f t="shared" si="72"/>
        <v>#REF!</v>
      </c>
      <c r="J98" s="35" t="e">
        <f t="shared" si="72"/>
        <v>#REF!</v>
      </c>
      <c r="K98" s="107" t="e">
        <f t="shared" si="72"/>
        <v>#REF!</v>
      </c>
      <c r="L98" s="254">
        <f t="shared" si="72"/>
        <v>4233082.8100000005</v>
      </c>
      <c r="M98" s="255">
        <f t="shared" si="72"/>
        <v>9520293.2400000002</v>
      </c>
      <c r="N98" s="255">
        <f t="shared" si="72"/>
        <v>1210968.25</v>
      </c>
      <c r="O98" s="255">
        <f t="shared" si="72"/>
        <v>2114162.29</v>
      </c>
      <c r="P98" s="255">
        <f t="shared" si="72"/>
        <v>1183124.43</v>
      </c>
      <c r="Q98" s="256">
        <f>Q82+Q96</f>
        <v>18261631.02</v>
      </c>
      <c r="R98" s="199" t="e">
        <f>F98-L98</f>
        <v>#REF!</v>
      </c>
      <c r="S98" s="35" t="e">
        <f>G98-M98</f>
        <v>#REF!</v>
      </c>
      <c r="T98" s="35" t="e">
        <f>H98-N98</f>
        <v>#REF!</v>
      </c>
      <c r="U98" s="35" t="e">
        <f>I98-O98</f>
        <v>#REF!</v>
      </c>
      <c r="V98" s="35" t="e">
        <f>J98-P98</f>
        <v>#REF!</v>
      </c>
      <c r="W98" s="255" t="e">
        <f t="shared" ref="W98" si="73">SUM(R98:V98)</f>
        <v>#REF!</v>
      </c>
      <c r="X98" s="242" t="e">
        <f>L98/F98</f>
        <v>#REF!</v>
      </c>
      <c r="Y98" s="223" t="e">
        <f t="shared" ref="Y98:AC98" si="74">M98/G98</f>
        <v>#REF!</v>
      </c>
      <c r="Z98" s="223" t="e">
        <f t="shared" si="74"/>
        <v>#REF!</v>
      </c>
      <c r="AA98" s="223" t="e">
        <f t="shared" si="74"/>
        <v>#REF!</v>
      </c>
      <c r="AB98" s="224" t="e">
        <f t="shared" si="74"/>
        <v>#REF!</v>
      </c>
      <c r="AC98" s="225" t="e">
        <f t="shared" si="74"/>
        <v>#REF!</v>
      </c>
    </row>
    <row r="99" spans="2:29" s="1" customFormat="1" ht="26.25" customHeight="1" x14ac:dyDescent="0.3">
      <c r="B99" s="73"/>
      <c r="C99" s="20"/>
      <c r="D99" s="2"/>
      <c r="E99" s="6"/>
      <c r="F99" s="73"/>
      <c r="G99" s="73"/>
      <c r="H99" s="73"/>
      <c r="I99" s="73"/>
      <c r="J99" s="73"/>
      <c r="K99" s="73"/>
      <c r="M99" s="73"/>
    </row>
    <row r="100" spans="2:29" s="1" customFormat="1" x14ac:dyDescent="0.3">
      <c r="B100" s="73"/>
      <c r="C100" s="20"/>
      <c r="D100" s="2"/>
      <c r="E100" s="76"/>
      <c r="F100" s="73"/>
      <c r="G100" s="73"/>
      <c r="H100" s="73"/>
      <c r="I100" s="73"/>
      <c r="J100" s="73"/>
      <c r="K100" s="73"/>
      <c r="L100" s="74"/>
      <c r="M100" s="74"/>
      <c r="N100" s="75"/>
      <c r="O100" s="74"/>
      <c r="Q100" s="7"/>
      <c r="R100" s="257"/>
      <c r="S100" s="19" t="s">
        <v>177</v>
      </c>
      <c r="T100" s="7"/>
      <c r="U100" s="66"/>
      <c r="V100" s="19" t="s">
        <v>178</v>
      </c>
      <c r="W100" s="7"/>
      <c r="X100" s="258"/>
      <c r="Y100" s="259"/>
      <c r="Z100" s="258"/>
      <c r="AA100" s="258"/>
      <c r="AB100" s="259"/>
      <c r="AC100" s="258"/>
    </row>
    <row r="101" spans="2:29" s="1" customFormat="1" x14ac:dyDescent="0.3">
      <c r="B101" s="73"/>
      <c r="C101" s="20"/>
      <c r="D101" s="2"/>
      <c r="E101" s="76"/>
      <c r="F101" s="73"/>
      <c r="G101" s="73"/>
      <c r="H101" s="73"/>
      <c r="I101" s="73"/>
      <c r="J101" s="73"/>
      <c r="K101" s="73"/>
      <c r="L101" s="74"/>
      <c r="M101" s="73"/>
    </row>
    <row r="102" spans="2:29" s="1" customFormat="1" x14ac:dyDescent="0.3">
      <c r="B102" s="73"/>
      <c r="C102" s="20"/>
      <c r="D102" s="2"/>
      <c r="E102" s="6"/>
      <c r="F102" s="73"/>
      <c r="G102" s="73"/>
      <c r="H102" s="73"/>
      <c r="I102" s="73"/>
      <c r="J102" s="73"/>
      <c r="K102" s="73"/>
      <c r="M102" s="73"/>
    </row>
    <row r="103" spans="2:29" s="1" customFormat="1" x14ac:dyDescent="0.3">
      <c r="B103" s="73"/>
      <c r="C103" s="20"/>
      <c r="D103" s="2"/>
      <c r="E103" s="6"/>
      <c r="F103" s="73"/>
      <c r="G103" s="73"/>
      <c r="H103" s="73"/>
      <c r="I103" s="73"/>
      <c r="J103" s="73"/>
      <c r="K103" s="73"/>
      <c r="M103" s="73"/>
    </row>
  </sheetData>
  <mergeCells count="15">
    <mergeCell ref="X84:AC84"/>
    <mergeCell ref="B96:C96"/>
    <mergeCell ref="B98:C98"/>
    <mergeCell ref="B82:C82"/>
    <mergeCell ref="B84:C84"/>
    <mergeCell ref="D84:E84"/>
    <mergeCell ref="F84:K84"/>
    <mergeCell ref="L84:Q84"/>
    <mergeCell ref="R84:W84"/>
    <mergeCell ref="X2:AC2"/>
    <mergeCell ref="B2:C2"/>
    <mergeCell ref="D2:E2"/>
    <mergeCell ref="F2:K2"/>
    <mergeCell ref="L2:Q2"/>
    <mergeCell ref="R2:W2"/>
  </mergeCells>
  <conditionalFormatting sqref="R98:W98 R86:W96 R53:AC56 R7:W11 R4:W5 R13:W23 R27:W31 R35:W36 R40:W40 R60:AC73 R77:AC78 R82:AC82">
    <cfRule type="cellIs" dxfId="164" priority="76" operator="lessThan">
      <formula>0</formula>
    </cfRule>
    <cfRule type="cellIs" dxfId="163" priority="77" operator="greaterThan">
      <formula>0</formula>
    </cfRule>
  </conditionalFormatting>
  <conditionalFormatting sqref="R41:W48">
    <cfRule type="cellIs" dxfId="162" priority="74" operator="lessThan">
      <formula>0</formula>
    </cfRule>
    <cfRule type="cellIs" dxfId="161" priority="75" operator="greaterThan">
      <formula>0</formula>
    </cfRule>
  </conditionalFormatting>
  <conditionalFormatting sqref="R49:W49">
    <cfRule type="cellIs" dxfId="160" priority="72" operator="lessThan">
      <formula>0</formula>
    </cfRule>
    <cfRule type="cellIs" dxfId="159" priority="73" operator="greaterThan">
      <formula>0</formula>
    </cfRule>
  </conditionalFormatting>
  <conditionalFormatting sqref="X49:AC49">
    <cfRule type="cellIs" dxfId="158" priority="66" operator="lessThan">
      <formula>0</formula>
    </cfRule>
    <cfRule type="cellIs" dxfId="157" priority="67" operator="greaterThan">
      <formula>0</formula>
    </cfRule>
  </conditionalFormatting>
  <conditionalFormatting sqref="X86:AC96 X98:AC98 X4:AC5 X7:AC11 X13:AC23 X27:AC31 X35:AC36 X40:AC40">
    <cfRule type="cellIs" dxfId="156" priority="70" operator="lessThan">
      <formula>0</formula>
    </cfRule>
    <cfRule type="cellIs" dxfId="155" priority="71" operator="greaterThan">
      <formula>0</formula>
    </cfRule>
  </conditionalFormatting>
  <conditionalFormatting sqref="X41:AC48">
    <cfRule type="cellIs" dxfId="154" priority="68" operator="lessThan">
      <formula>0</formula>
    </cfRule>
    <cfRule type="cellIs" dxfId="153" priority="69" operator="greaterThan">
      <formula>0</formula>
    </cfRule>
  </conditionalFormatting>
  <conditionalFormatting sqref="X4:AC4">
    <cfRule type="cellIs" dxfId="152" priority="65" operator="between">
      <formula>#DIV/0!</formula>
      <formula>0</formula>
    </cfRule>
  </conditionalFormatting>
  <conditionalFormatting sqref="R6:W6">
    <cfRule type="cellIs" dxfId="151" priority="63" operator="lessThan">
      <formula>0</formula>
    </cfRule>
    <cfRule type="cellIs" dxfId="150" priority="64" operator="greaterThan">
      <formula>0</formula>
    </cfRule>
  </conditionalFormatting>
  <conditionalFormatting sqref="X6:AC6">
    <cfRule type="cellIs" dxfId="149" priority="61" operator="lessThan">
      <formula>0</formula>
    </cfRule>
    <cfRule type="cellIs" dxfId="148" priority="62" operator="greaterThan">
      <formula>0</formula>
    </cfRule>
  </conditionalFormatting>
  <conditionalFormatting sqref="R12:W12">
    <cfRule type="cellIs" dxfId="147" priority="59" operator="lessThan">
      <formula>0</formula>
    </cfRule>
    <cfRule type="cellIs" dxfId="146" priority="60" operator="greaterThan">
      <formula>0</formula>
    </cfRule>
  </conditionalFormatting>
  <conditionalFormatting sqref="X12:AC12">
    <cfRule type="cellIs" dxfId="145" priority="57" operator="lessThan">
      <formula>0</formula>
    </cfRule>
    <cfRule type="cellIs" dxfId="144" priority="58" operator="greaterThan">
      <formula>0</formula>
    </cfRule>
  </conditionalFormatting>
  <conditionalFormatting sqref="R25:W26">
    <cfRule type="cellIs" dxfId="143" priority="55" operator="lessThan">
      <formula>0</formula>
    </cfRule>
    <cfRule type="cellIs" dxfId="142" priority="56" operator="greaterThan">
      <formula>0</formula>
    </cfRule>
  </conditionalFormatting>
  <conditionalFormatting sqref="X25:AC26">
    <cfRule type="cellIs" dxfId="141" priority="53" operator="lessThan">
      <formula>0</formula>
    </cfRule>
    <cfRule type="cellIs" dxfId="140" priority="54" operator="greaterThan">
      <formula>0</formula>
    </cfRule>
  </conditionalFormatting>
  <conditionalFormatting sqref="R24:W24">
    <cfRule type="cellIs" dxfId="139" priority="51" operator="lessThan">
      <formula>0</formula>
    </cfRule>
    <cfRule type="cellIs" dxfId="138" priority="52" operator="greaterThan">
      <formula>0</formula>
    </cfRule>
  </conditionalFormatting>
  <conditionalFormatting sqref="X24:AC24">
    <cfRule type="cellIs" dxfId="137" priority="49" operator="lessThan">
      <formula>0</formula>
    </cfRule>
    <cfRule type="cellIs" dxfId="136" priority="50" operator="greaterThan">
      <formula>0</formula>
    </cfRule>
  </conditionalFormatting>
  <conditionalFormatting sqref="R33:W34">
    <cfRule type="cellIs" dxfId="135" priority="47" operator="lessThan">
      <formula>0</formula>
    </cfRule>
    <cfRule type="cellIs" dxfId="134" priority="48" operator="greaterThan">
      <formula>0</formula>
    </cfRule>
  </conditionalFormatting>
  <conditionalFormatting sqref="X33:AC34">
    <cfRule type="cellIs" dxfId="133" priority="45" operator="lessThan">
      <formula>0</formula>
    </cfRule>
    <cfRule type="cellIs" dxfId="132" priority="46" operator="greaterThan">
      <formula>0</formula>
    </cfRule>
  </conditionalFormatting>
  <conditionalFormatting sqref="R32:W32">
    <cfRule type="cellIs" dxfId="131" priority="43" operator="lessThan">
      <formula>0</formula>
    </cfRule>
    <cfRule type="cellIs" dxfId="130" priority="44" operator="greaterThan">
      <formula>0</formula>
    </cfRule>
  </conditionalFormatting>
  <conditionalFormatting sqref="X32:AC32">
    <cfRule type="cellIs" dxfId="129" priority="41" operator="lessThan">
      <formula>0</formula>
    </cfRule>
    <cfRule type="cellIs" dxfId="128" priority="42" operator="greaterThan">
      <formula>0</formula>
    </cfRule>
  </conditionalFormatting>
  <conditionalFormatting sqref="R38:W39">
    <cfRule type="cellIs" dxfId="127" priority="39" operator="lessThan">
      <formula>0</formula>
    </cfRule>
    <cfRule type="cellIs" dxfId="126" priority="40" operator="greaterThan">
      <formula>0</formula>
    </cfRule>
  </conditionalFormatting>
  <conditionalFormatting sqref="X38:AC39">
    <cfRule type="cellIs" dxfId="125" priority="37" operator="lessThan">
      <formula>0</formula>
    </cfRule>
    <cfRule type="cellIs" dxfId="124" priority="38" operator="greaterThan">
      <formula>0</formula>
    </cfRule>
  </conditionalFormatting>
  <conditionalFormatting sqref="R37:W37">
    <cfRule type="cellIs" dxfId="123" priority="35" operator="lessThan">
      <formula>0</formula>
    </cfRule>
    <cfRule type="cellIs" dxfId="122" priority="36" operator="greaterThan">
      <formula>0</formula>
    </cfRule>
  </conditionalFormatting>
  <conditionalFormatting sqref="X37:AC37">
    <cfRule type="cellIs" dxfId="121" priority="33" operator="lessThan">
      <formula>0</formula>
    </cfRule>
    <cfRule type="cellIs" dxfId="120" priority="34" operator="greaterThan">
      <formula>0</formula>
    </cfRule>
  </conditionalFormatting>
  <conditionalFormatting sqref="R51:W52">
    <cfRule type="cellIs" dxfId="119" priority="31" operator="lessThan">
      <formula>0</formula>
    </cfRule>
    <cfRule type="cellIs" dxfId="118" priority="32" operator="greaterThan">
      <formula>0</formula>
    </cfRule>
  </conditionalFormatting>
  <conditionalFormatting sqref="X51:AC52">
    <cfRule type="cellIs" dxfId="117" priority="29" operator="lessThan">
      <formula>0</formula>
    </cfRule>
    <cfRule type="cellIs" dxfId="116" priority="30" operator="greaterThan">
      <formula>0</formula>
    </cfRule>
  </conditionalFormatting>
  <conditionalFormatting sqref="R50:W50">
    <cfRule type="cellIs" dxfId="115" priority="27" operator="lessThan">
      <formula>0</formula>
    </cfRule>
    <cfRule type="cellIs" dxfId="114" priority="28" operator="greaterThan">
      <formula>0</formula>
    </cfRule>
  </conditionalFormatting>
  <conditionalFormatting sqref="X50:AC50">
    <cfRule type="cellIs" dxfId="113" priority="25" operator="lessThan">
      <formula>0</formula>
    </cfRule>
    <cfRule type="cellIs" dxfId="112" priority="26" operator="greaterThan">
      <formula>0</formula>
    </cfRule>
  </conditionalFormatting>
  <conditionalFormatting sqref="R58:W59">
    <cfRule type="cellIs" dxfId="111" priority="23" operator="lessThan">
      <formula>0</formula>
    </cfRule>
    <cfRule type="cellIs" dxfId="110" priority="24" operator="greaterThan">
      <formula>0</formula>
    </cfRule>
  </conditionalFormatting>
  <conditionalFormatting sqref="X58:AC59">
    <cfRule type="cellIs" dxfId="109" priority="21" operator="lessThan">
      <formula>0</formula>
    </cfRule>
    <cfRule type="cellIs" dxfId="108" priority="22" operator="greaterThan">
      <formula>0</formula>
    </cfRule>
  </conditionalFormatting>
  <conditionalFormatting sqref="R57:W57">
    <cfRule type="cellIs" dxfId="107" priority="19" operator="lessThan">
      <formula>0</formula>
    </cfRule>
    <cfRule type="cellIs" dxfId="106" priority="20" operator="greaterThan">
      <formula>0</formula>
    </cfRule>
  </conditionalFormatting>
  <conditionalFormatting sqref="X57:AC57">
    <cfRule type="cellIs" dxfId="105" priority="17" operator="lessThan">
      <formula>0</formula>
    </cfRule>
    <cfRule type="cellIs" dxfId="104" priority="18" operator="greaterThan">
      <formula>0</formula>
    </cfRule>
  </conditionalFormatting>
  <conditionalFormatting sqref="R75:W76">
    <cfRule type="cellIs" dxfId="103" priority="15" operator="lessThan">
      <formula>0</formula>
    </cfRule>
    <cfRule type="cellIs" dxfId="102" priority="16" operator="greaterThan">
      <formula>0</formula>
    </cfRule>
  </conditionalFormatting>
  <conditionalFormatting sqref="X75:AC76">
    <cfRule type="cellIs" dxfId="101" priority="13" operator="lessThan">
      <formula>0</formula>
    </cfRule>
    <cfRule type="cellIs" dxfId="100" priority="14" operator="greaterThan">
      <formula>0</formula>
    </cfRule>
  </conditionalFormatting>
  <conditionalFormatting sqref="R74:W74">
    <cfRule type="cellIs" dxfId="99" priority="11" operator="lessThan">
      <formula>0</formula>
    </cfRule>
    <cfRule type="cellIs" dxfId="98" priority="12" operator="greaterThan">
      <formula>0</formula>
    </cfRule>
  </conditionalFormatting>
  <conditionalFormatting sqref="X74:AC74">
    <cfRule type="cellIs" dxfId="97" priority="9" operator="lessThan">
      <formula>0</formula>
    </cfRule>
    <cfRule type="cellIs" dxfId="96" priority="10" operator="greaterThan">
      <formula>0</formula>
    </cfRule>
  </conditionalFormatting>
  <conditionalFormatting sqref="R80:W81">
    <cfRule type="cellIs" dxfId="95" priority="7" operator="lessThan">
      <formula>0</formula>
    </cfRule>
    <cfRule type="cellIs" dxfId="94" priority="8" operator="greaterThan">
      <formula>0</formula>
    </cfRule>
  </conditionalFormatting>
  <conditionalFormatting sqref="X80:AC81">
    <cfRule type="cellIs" dxfId="93" priority="5" operator="lessThan">
      <formula>0</formula>
    </cfRule>
    <cfRule type="cellIs" dxfId="92" priority="6" operator="greaterThan">
      <formula>0</formula>
    </cfRule>
  </conditionalFormatting>
  <conditionalFormatting sqref="R79:W79">
    <cfRule type="cellIs" dxfId="91" priority="3" operator="lessThan">
      <formula>0</formula>
    </cfRule>
    <cfRule type="cellIs" dxfId="90" priority="4" operator="greaterThan">
      <formula>0</formula>
    </cfRule>
  </conditionalFormatting>
  <conditionalFormatting sqref="X79:AC79">
    <cfRule type="cellIs" dxfId="89" priority="1" operator="lessThan">
      <formula>0</formula>
    </cfRule>
    <cfRule type="cellIs" dxfId="88" priority="2" operator="greaterThan">
      <formula>0</formula>
    </cfRule>
  </conditionalFormatting>
  <pageMargins left="0.7" right="0.7" top="0.75" bottom="0.75" header="0.3" footer="0.3"/>
  <pageSetup paperSize="8" scale="4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82"/>
  <sheetViews>
    <sheetView view="pageBreakPreview" topLeftCell="A16" zoomScale="60" zoomScaleNormal="80" workbookViewId="0">
      <selection activeCell="E1" sqref="E1:E1048576"/>
    </sheetView>
  </sheetViews>
  <sheetFormatPr defaultRowHeight="14.4" x14ac:dyDescent="0.3"/>
  <cols>
    <col min="1" max="1" width="29.33203125" style="73" customWidth="1"/>
    <col min="2" max="2" width="13.44140625" customWidth="1"/>
    <col min="3" max="3" width="14.6640625" customWidth="1"/>
    <col min="4" max="6" width="13.44140625" customWidth="1"/>
    <col min="7" max="7" width="15.33203125" customWidth="1"/>
    <col min="8" max="8" width="13.44140625" customWidth="1"/>
    <col min="9" max="9" width="13.88671875" customWidth="1"/>
    <col min="10" max="11" width="12.33203125" customWidth="1"/>
    <col min="12" max="12" width="12.88671875" customWidth="1"/>
    <col min="13" max="13" width="13.33203125" customWidth="1"/>
    <col min="14" max="14" width="13.5546875" customWidth="1"/>
    <col min="15" max="18" width="12.33203125" customWidth="1"/>
    <col min="19" max="19" width="13.6640625" bestFit="1" customWidth="1"/>
    <col min="20" max="20" width="13.5546875" customWidth="1"/>
    <col min="21" max="25" width="12.33203125" customWidth="1"/>
  </cols>
  <sheetData>
    <row r="1" spans="1:25" ht="15" thickBot="1" x14ac:dyDescent="0.35">
      <c r="B1" s="94"/>
      <c r="C1" s="94"/>
      <c r="D1" s="94"/>
      <c r="E1" s="94"/>
      <c r="F1" s="94"/>
      <c r="G1" s="94"/>
      <c r="H1" s="3"/>
      <c r="I1" s="96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 thickBot="1" x14ac:dyDescent="0.35">
      <c r="A2"/>
      <c r="B2" s="552" t="s">
        <v>63</v>
      </c>
      <c r="C2" s="553"/>
      <c r="D2" s="553"/>
      <c r="E2" s="553"/>
      <c r="F2" s="554"/>
      <c r="G2" s="555"/>
      <c r="H2" s="540" t="s">
        <v>176</v>
      </c>
      <c r="I2" s="541"/>
      <c r="J2" s="541"/>
      <c r="K2" s="541"/>
      <c r="L2" s="541"/>
      <c r="M2" s="541"/>
      <c r="N2" s="528" t="s">
        <v>159</v>
      </c>
      <c r="O2" s="529"/>
      <c r="P2" s="529"/>
      <c r="Q2" s="529"/>
      <c r="R2" s="530"/>
      <c r="S2" s="531"/>
      <c r="T2" s="533" t="s">
        <v>192</v>
      </c>
      <c r="U2" s="529"/>
      <c r="V2" s="529"/>
      <c r="W2" s="529"/>
      <c r="X2" s="530"/>
      <c r="Y2" s="531"/>
    </row>
    <row r="3" spans="1:25" ht="15" thickBot="1" x14ac:dyDescent="0.35">
      <c r="A3" s="277" t="s">
        <v>21</v>
      </c>
      <c r="B3" s="99" t="s">
        <v>145</v>
      </c>
      <c r="C3" s="100" t="s">
        <v>134</v>
      </c>
      <c r="D3" s="100" t="s">
        <v>135</v>
      </c>
      <c r="E3" s="101" t="s">
        <v>136</v>
      </c>
      <c r="F3" s="101" t="s">
        <v>146</v>
      </c>
      <c r="G3" s="278" t="s">
        <v>144</v>
      </c>
      <c r="H3" s="330" t="s">
        <v>145</v>
      </c>
      <c r="I3" s="100" t="s">
        <v>134</v>
      </c>
      <c r="J3" s="331" t="s">
        <v>135</v>
      </c>
      <c r="K3" s="332" t="s">
        <v>136</v>
      </c>
      <c r="L3" s="332" t="s">
        <v>146</v>
      </c>
      <c r="M3" s="281" t="s">
        <v>144</v>
      </c>
      <c r="N3" s="49" t="s">
        <v>145</v>
      </c>
      <c r="O3" s="10" t="s">
        <v>134</v>
      </c>
      <c r="P3" s="10" t="s">
        <v>135</v>
      </c>
      <c r="Q3" s="24" t="s">
        <v>136</v>
      </c>
      <c r="R3" s="24" t="s">
        <v>146</v>
      </c>
      <c r="S3" s="36" t="s">
        <v>144</v>
      </c>
      <c r="T3" s="49" t="s">
        <v>145</v>
      </c>
      <c r="U3" s="10" t="s">
        <v>134</v>
      </c>
      <c r="V3" s="10" t="s">
        <v>135</v>
      </c>
      <c r="W3" s="24" t="s">
        <v>136</v>
      </c>
      <c r="X3" s="24" t="s">
        <v>146</v>
      </c>
      <c r="Y3" s="36" t="s">
        <v>144</v>
      </c>
    </row>
    <row r="4" spans="1:25" x14ac:dyDescent="0.3">
      <c r="A4" s="327">
        <v>1.1000000000000001</v>
      </c>
      <c r="B4" s="33" t="e">
        <f>'By Outcome'!F4</f>
        <v>#REF!</v>
      </c>
      <c r="C4" s="30" t="e">
        <f>'By Outcome'!G4</f>
        <v>#REF!</v>
      </c>
      <c r="D4" s="30" t="e">
        <f>'By Outcome'!H4</f>
        <v>#REF!</v>
      </c>
      <c r="E4" s="30" t="e">
        <f>'By Outcome'!I4</f>
        <v>#REF!</v>
      </c>
      <c r="F4" s="30" t="e">
        <f>'By Outcome'!J4</f>
        <v>#REF!</v>
      </c>
      <c r="G4" s="104" t="e">
        <f>'By Outcome'!K4</f>
        <v>#REF!</v>
      </c>
      <c r="H4" s="33">
        <f>'By Outcome'!L4</f>
        <v>51680.32</v>
      </c>
      <c r="I4" s="30">
        <f>'By Outcome'!M4</f>
        <v>0</v>
      </c>
      <c r="J4" s="30">
        <f>'By Outcome'!N4</f>
        <v>0</v>
      </c>
      <c r="K4" s="30">
        <f>'By Outcome'!O4</f>
        <v>0</v>
      </c>
      <c r="L4" s="30">
        <f>'By Outcome'!P4</f>
        <v>0</v>
      </c>
      <c r="M4" s="105">
        <f>'By Outcome'!Q4</f>
        <v>51680.32</v>
      </c>
      <c r="N4" s="53" t="e">
        <f>B4-H4</f>
        <v>#REF!</v>
      </c>
      <c r="O4" s="53" t="e">
        <f t="shared" ref="O4:R4" si="0">C4-I4</f>
        <v>#REF!</v>
      </c>
      <c r="P4" s="53" t="e">
        <f t="shared" si="0"/>
        <v>#REF!</v>
      </c>
      <c r="Q4" s="53" t="e">
        <f t="shared" si="0"/>
        <v>#REF!</v>
      </c>
      <c r="R4" s="53" t="e">
        <f t="shared" si="0"/>
        <v>#REF!</v>
      </c>
      <c r="S4" s="77" t="e">
        <f t="shared" ref="S4" si="1">SUM(N4:R4)</f>
        <v>#REF!</v>
      </c>
      <c r="T4" s="206" t="e">
        <f>H4/B4</f>
        <v>#REF!</v>
      </c>
      <c r="U4" s="206"/>
      <c r="V4" s="206"/>
      <c r="W4" s="206"/>
      <c r="X4" s="206"/>
      <c r="Y4" s="207" t="e">
        <f t="shared" ref="Y4" si="2">M4/G4</f>
        <v>#REF!</v>
      </c>
    </row>
    <row r="5" spans="1:25" x14ac:dyDescent="0.3">
      <c r="A5" s="328">
        <v>1.2</v>
      </c>
      <c r="B5" s="32" t="e">
        <f>'By Outcome'!F9</f>
        <v>#REF!</v>
      </c>
      <c r="C5" s="31" t="e">
        <f>'By Outcome'!G9</f>
        <v>#REF!</v>
      </c>
      <c r="D5" s="31" t="e">
        <f>'By Outcome'!H9</f>
        <v>#REF!</v>
      </c>
      <c r="E5" s="31" t="e">
        <f>'By Outcome'!I9</f>
        <v>#REF!</v>
      </c>
      <c r="F5" s="31" t="e">
        <f>'By Outcome'!J9</f>
        <v>#REF!</v>
      </c>
      <c r="G5" s="70" t="e">
        <f>'By Outcome'!K9</f>
        <v>#REF!</v>
      </c>
      <c r="H5" s="32">
        <f>'By Outcome'!L9</f>
        <v>192586.51</v>
      </c>
      <c r="I5" s="31">
        <f>'By Outcome'!M9</f>
        <v>0</v>
      </c>
      <c r="J5" s="31">
        <f>'By Outcome'!N9</f>
        <v>0</v>
      </c>
      <c r="K5" s="31">
        <f>'By Outcome'!O9</f>
        <v>0</v>
      </c>
      <c r="L5" s="31">
        <f>'By Outcome'!P9</f>
        <v>35596.400000000001</v>
      </c>
      <c r="M5" s="72">
        <f>'By Outcome'!Q9</f>
        <v>228182.91</v>
      </c>
      <c r="N5" s="53" t="e">
        <f t="shared" ref="N5:N8" si="3">B5-H5</f>
        <v>#REF!</v>
      </c>
      <c r="O5" s="53" t="e">
        <f t="shared" ref="O5:O8" si="4">C5-I5</f>
        <v>#REF!</v>
      </c>
      <c r="P5" s="53" t="e">
        <f t="shared" ref="P5:P8" si="5">D5-J5</f>
        <v>#REF!</v>
      </c>
      <c r="Q5" s="53" t="e">
        <f t="shared" ref="Q5:Q8" si="6">E5-K5</f>
        <v>#REF!</v>
      </c>
      <c r="R5" s="53" t="e">
        <f t="shared" ref="R5:R8" si="7">F5-L5</f>
        <v>#REF!</v>
      </c>
      <c r="S5" s="77" t="e">
        <f t="shared" ref="S5:S8" si="8">SUM(N5:R5)</f>
        <v>#REF!</v>
      </c>
      <c r="T5" s="206" t="e">
        <f t="shared" ref="T5:T8" si="9">H5/B5</f>
        <v>#REF!</v>
      </c>
      <c r="U5" s="206"/>
      <c r="V5" s="206"/>
      <c r="W5" s="206"/>
      <c r="X5" s="206" t="e">
        <f t="shared" ref="X5:X8" si="10">L5/F5</f>
        <v>#REF!</v>
      </c>
      <c r="Y5" s="207" t="e">
        <f t="shared" ref="Y5:Y8" si="11">M5/G5</f>
        <v>#REF!</v>
      </c>
    </row>
    <row r="6" spans="1:25" x14ac:dyDescent="0.3">
      <c r="A6" s="328">
        <v>1.3</v>
      </c>
      <c r="B6" s="32" t="e">
        <f>'By Outcome'!F13</f>
        <v>#REF!</v>
      </c>
      <c r="C6" s="31" t="e">
        <f>'By Outcome'!G13</f>
        <v>#REF!</v>
      </c>
      <c r="D6" s="31" t="e">
        <f>'By Outcome'!H13</f>
        <v>#REF!</v>
      </c>
      <c r="E6" s="31" t="e">
        <f>'By Outcome'!I13</f>
        <v>#REF!</v>
      </c>
      <c r="F6" s="31" t="e">
        <f>'By Outcome'!J13</f>
        <v>#REF!</v>
      </c>
      <c r="G6" s="70" t="e">
        <f>'By Outcome'!K13</f>
        <v>#REF!</v>
      </c>
      <c r="H6" s="32">
        <f>'By Outcome'!L13</f>
        <v>877736.03</v>
      </c>
      <c r="I6" s="31">
        <f>'By Outcome'!M13</f>
        <v>287606.02</v>
      </c>
      <c r="J6" s="31">
        <f>'By Outcome'!N13</f>
        <v>0</v>
      </c>
      <c r="K6" s="31">
        <f>'By Outcome'!O13</f>
        <v>201144.71</v>
      </c>
      <c r="L6" s="31">
        <f>'By Outcome'!P13</f>
        <v>0</v>
      </c>
      <c r="M6" s="72">
        <f>'By Outcome'!Q13</f>
        <v>1366486.76</v>
      </c>
      <c r="N6" s="53" t="e">
        <f t="shared" si="3"/>
        <v>#REF!</v>
      </c>
      <c r="O6" s="53" t="e">
        <f t="shared" si="4"/>
        <v>#REF!</v>
      </c>
      <c r="P6" s="53" t="e">
        <f t="shared" si="5"/>
        <v>#REF!</v>
      </c>
      <c r="Q6" s="53" t="e">
        <f t="shared" si="6"/>
        <v>#REF!</v>
      </c>
      <c r="R6" s="53" t="e">
        <f t="shared" si="7"/>
        <v>#REF!</v>
      </c>
      <c r="S6" s="77" t="e">
        <f t="shared" si="8"/>
        <v>#REF!</v>
      </c>
      <c r="T6" s="206" t="e">
        <f t="shared" si="9"/>
        <v>#REF!</v>
      </c>
      <c r="U6" s="206" t="e">
        <f t="shared" ref="U6:U8" si="12">I6/C6</f>
        <v>#REF!</v>
      </c>
      <c r="V6" s="206"/>
      <c r="W6" s="206" t="e">
        <f t="shared" ref="W6:W8" si="13">K6/E6</f>
        <v>#REF!</v>
      </c>
      <c r="X6" s="206"/>
      <c r="Y6" s="207" t="e">
        <f t="shared" si="11"/>
        <v>#REF!</v>
      </c>
    </row>
    <row r="7" spans="1:25" ht="15" thickBot="1" x14ac:dyDescent="0.35">
      <c r="A7" s="329">
        <v>1.4</v>
      </c>
      <c r="B7" s="34" t="e">
        <f>'By Outcome'!F18</f>
        <v>#REF!</v>
      </c>
      <c r="C7" s="35" t="e">
        <f>'By Outcome'!G18</f>
        <v>#REF!</v>
      </c>
      <c r="D7" s="35" t="e">
        <f>'By Outcome'!H18</f>
        <v>#REF!</v>
      </c>
      <c r="E7" s="35" t="e">
        <f>'By Outcome'!I18</f>
        <v>#REF!</v>
      </c>
      <c r="F7" s="35" t="e">
        <f>'By Outcome'!J18</f>
        <v>#REF!</v>
      </c>
      <c r="G7" s="107" t="e">
        <f>'By Outcome'!K18</f>
        <v>#REF!</v>
      </c>
      <c r="H7" s="34">
        <f>'By Outcome'!L18</f>
        <v>255932.15</v>
      </c>
      <c r="I7" s="35">
        <f>'By Outcome'!M18</f>
        <v>0</v>
      </c>
      <c r="J7" s="35">
        <f>'By Outcome'!N18</f>
        <v>0</v>
      </c>
      <c r="K7" s="35">
        <f>'By Outcome'!O18</f>
        <v>0</v>
      </c>
      <c r="L7" s="35">
        <f>'By Outcome'!P18</f>
        <v>0</v>
      </c>
      <c r="M7" s="108">
        <f>'By Outcome'!Q18</f>
        <v>255932.15</v>
      </c>
      <c r="N7" s="84" t="e">
        <f t="shared" si="3"/>
        <v>#REF!</v>
      </c>
      <c r="O7" s="84" t="e">
        <f t="shared" si="4"/>
        <v>#REF!</v>
      </c>
      <c r="P7" s="84" t="e">
        <f t="shared" si="5"/>
        <v>#REF!</v>
      </c>
      <c r="Q7" s="84" t="e">
        <f t="shared" si="6"/>
        <v>#REF!</v>
      </c>
      <c r="R7" s="84" t="e">
        <f t="shared" si="7"/>
        <v>#REF!</v>
      </c>
      <c r="S7" s="81" t="e">
        <f t="shared" si="8"/>
        <v>#REF!</v>
      </c>
      <c r="T7" s="226" t="e">
        <f t="shared" si="9"/>
        <v>#REF!</v>
      </c>
      <c r="U7" s="226"/>
      <c r="V7" s="226"/>
      <c r="W7" s="226"/>
      <c r="X7" s="226"/>
      <c r="Y7" s="229" t="e">
        <f t="shared" si="11"/>
        <v>#REF!</v>
      </c>
    </row>
    <row r="8" spans="1:25" ht="15" thickBot="1" x14ac:dyDescent="0.35">
      <c r="A8" s="74"/>
      <c r="B8" s="131" t="e">
        <f t="shared" ref="B8" si="14">SUM(B4:B7)</f>
        <v>#REF!</v>
      </c>
      <c r="C8" s="130" t="e">
        <f t="shared" ref="C8" si="15">SUM(C4:C7)</f>
        <v>#REF!</v>
      </c>
      <c r="D8" s="130" t="e">
        <f t="shared" ref="D8" si="16">SUM(D4:D7)</f>
        <v>#REF!</v>
      </c>
      <c r="E8" s="130" t="e">
        <f t="shared" ref="E8" si="17">SUM(E4:E7)</f>
        <v>#REF!</v>
      </c>
      <c r="F8" s="130" t="e">
        <f t="shared" ref="F8" si="18">SUM(F4:F7)</f>
        <v>#REF!</v>
      </c>
      <c r="G8" s="113" t="e">
        <f t="shared" ref="G8" si="19">SUM(G4:G7)</f>
        <v>#REF!</v>
      </c>
      <c r="H8" s="368">
        <f t="shared" ref="H8" si="20">SUM(H4:H7)</f>
        <v>1377935.01</v>
      </c>
      <c r="I8" s="130">
        <f t="shared" ref="I8" si="21">SUM(I4:I7)</f>
        <v>287606.02</v>
      </c>
      <c r="J8" s="370">
        <f t="shared" ref="J8" si="22">SUM(J4:J7)</f>
        <v>0</v>
      </c>
      <c r="K8" s="370">
        <f t="shared" ref="K8" si="23">SUM(K4:K7)</f>
        <v>201144.71</v>
      </c>
      <c r="L8" s="370">
        <f t="shared" ref="L8" si="24">SUM(L4:L7)</f>
        <v>35596.400000000001</v>
      </c>
      <c r="M8" s="366">
        <f t="shared" ref="M8" si="25">SUM(M4:M7)</f>
        <v>1902282.14</v>
      </c>
      <c r="N8" s="313" t="e">
        <f t="shared" si="3"/>
        <v>#REF!</v>
      </c>
      <c r="O8" s="333" t="e">
        <f t="shared" si="4"/>
        <v>#REF!</v>
      </c>
      <c r="P8" s="333" t="e">
        <f t="shared" si="5"/>
        <v>#REF!</v>
      </c>
      <c r="Q8" s="333" t="e">
        <f t="shared" si="6"/>
        <v>#REF!</v>
      </c>
      <c r="R8" s="333" t="e">
        <f t="shared" si="7"/>
        <v>#REF!</v>
      </c>
      <c r="S8" s="316" t="e">
        <f t="shared" si="8"/>
        <v>#REF!</v>
      </c>
      <c r="T8" s="334" t="e">
        <f t="shared" si="9"/>
        <v>#REF!</v>
      </c>
      <c r="U8" s="334" t="e">
        <f t="shared" si="12"/>
        <v>#REF!</v>
      </c>
      <c r="V8" s="334"/>
      <c r="W8" s="334" t="e">
        <f t="shared" si="13"/>
        <v>#REF!</v>
      </c>
      <c r="X8" s="334" t="e">
        <f t="shared" si="10"/>
        <v>#REF!</v>
      </c>
      <c r="Y8" s="317" t="e">
        <f t="shared" si="11"/>
        <v>#REF!</v>
      </c>
    </row>
    <row r="9" spans="1:25" x14ac:dyDescent="0.3">
      <c r="A9" s="74"/>
    </row>
    <row r="10" spans="1:25" x14ac:dyDescent="0.3">
      <c r="A10" s="335">
        <v>2.1</v>
      </c>
      <c r="B10" s="32" t="e">
        <f>'By Outcome'!F20</f>
        <v>#REF!</v>
      </c>
      <c r="C10" s="31" t="e">
        <f>'By Outcome'!G20</f>
        <v>#REF!</v>
      </c>
      <c r="D10" s="31" t="e">
        <f>'By Outcome'!H20</f>
        <v>#REF!</v>
      </c>
      <c r="E10" s="31" t="e">
        <f>'By Outcome'!I20</f>
        <v>#REF!</v>
      </c>
      <c r="F10" s="31" t="e">
        <f>'By Outcome'!J20</f>
        <v>#REF!</v>
      </c>
      <c r="G10" s="70" t="e">
        <f>'By Outcome'!K20</f>
        <v>#REF!</v>
      </c>
      <c r="H10" s="32">
        <f>'By Outcome'!L20</f>
        <v>26.8</v>
      </c>
      <c r="I10" s="31">
        <f>'By Outcome'!M20</f>
        <v>113720.24</v>
      </c>
      <c r="J10" s="31">
        <f>'By Outcome'!N20</f>
        <v>0</v>
      </c>
      <c r="K10" s="31">
        <f>'By Outcome'!O20</f>
        <v>0</v>
      </c>
      <c r="L10" s="31">
        <f>'By Outcome'!P20</f>
        <v>0</v>
      </c>
      <c r="M10" s="72">
        <f>'By Outcome'!Q20</f>
        <v>113747.04000000001</v>
      </c>
      <c r="N10" s="54" t="e">
        <f>B10-H10</f>
        <v>#REF!</v>
      </c>
      <c r="O10" s="28" t="e">
        <f t="shared" ref="O10" si="26">C10-I10</f>
        <v>#REF!</v>
      </c>
      <c r="P10" s="28" t="e">
        <f t="shared" ref="P10" si="27">D10-J10</f>
        <v>#REF!</v>
      </c>
      <c r="Q10" s="28" t="e">
        <f t="shared" ref="Q10" si="28">E10-K10</f>
        <v>#REF!</v>
      </c>
      <c r="R10" s="28" t="e">
        <f t="shared" ref="R10" si="29">F10-L10</f>
        <v>#REF!</v>
      </c>
      <c r="S10" s="44" t="e">
        <f t="shared" ref="S10" si="30">SUM(N10:R10)</f>
        <v>#REF!</v>
      </c>
      <c r="T10" s="208"/>
      <c r="U10" s="209" t="e">
        <f t="shared" ref="U10" si="31">I10/C10</f>
        <v>#REF!</v>
      </c>
      <c r="V10" s="209"/>
      <c r="W10" s="209"/>
      <c r="X10" s="209"/>
      <c r="Y10" s="209" t="e">
        <f t="shared" ref="Y10" si="32">M10/G10</f>
        <v>#REF!</v>
      </c>
    </row>
    <row r="11" spans="1:25" x14ac:dyDescent="0.3">
      <c r="A11" s="335">
        <v>2.2000000000000002</v>
      </c>
      <c r="B11" s="32" t="e">
        <f>'By Outcome'!F21</f>
        <v>#REF!</v>
      </c>
      <c r="C11" s="31" t="e">
        <f>'By Outcome'!G21</f>
        <v>#REF!</v>
      </c>
      <c r="D11" s="31" t="e">
        <f>'By Outcome'!H21</f>
        <v>#REF!</v>
      </c>
      <c r="E11" s="31" t="e">
        <f>'By Outcome'!I21</f>
        <v>#REF!</v>
      </c>
      <c r="F11" s="31" t="e">
        <f>'By Outcome'!J21</f>
        <v>#REF!</v>
      </c>
      <c r="G11" s="70" t="e">
        <f>'By Outcome'!K21</f>
        <v>#REF!</v>
      </c>
      <c r="H11" s="32">
        <f>'By Outcome'!L21</f>
        <v>5264.1</v>
      </c>
      <c r="I11" s="31">
        <f>'By Outcome'!M21</f>
        <v>154964.19</v>
      </c>
      <c r="J11" s="31">
        <f>'By Outcome'!N21</f>
        <v>0</v>
      </c>
      <c r="K11" s="31">
        <f>'By Outcome'!O21</f>
        <v>0</v>
      </c>
      <c r="L11" s="31">
        <f>'By Outcome'!P21</f>
        <v>0</v>
      </c>
      <c r="M11" s="72">
        <f>'By Outcome'!Q21</f>
        <v>160228.29</v>
      </c>
      <c r="N11" s="54" t="e">
        <f t="shared" ref="N11:N15" si="33">B11-H11</f>
        <v>#REF!</v>
      </c>
      <c r="O11" s="28" t="e">
        <f t="shared" ref="O11:O15" si="34">C11-I11</f>
        <v>#REF!</v>
      </c>
      <c r="P11" s="28" t="e">
        <f t="shared" ref="P11:P15" si="35">D11-J11</f>
        <v>#REF!</v>
      </c>
      <c r="Q11" s="28" t="e">
        <f t="shared" ref="Q11:Q15" si="36">E11-K11</f>
        <v>#REF!</v>
      </c>
      <c r="R11" s="28" t="e">
        <f t="shared" ref="R11:R15" si="37">F11-L11</f>
        <v>#REF!</v>
      </c>
      <c r="S11" s="44" t="e">
        <f t="shared" ref="S11:S15" si="38">SUM(N11:R11)</f>
        <v>#REF!</v>
      </c>
      <c r="T11" s="208" t="e">
        <f t="shared" ref="T11:T13" si="39">H11/B11</f>
        <v>#REF!</v>
      </c>
      <c r="U11" s="209" t="e">
        <f t="shared" ref="U11:U15" si="40">I11/C11</f>
        <v>#REF!</v>
      </c>
      <c r="V11" s="209"/>
      <c r="W11" s="209" t="e">
        <f t="shared" ref="W11:W15" si="41">K11/E11</f>
        <v>#REF!</v>
      </c>
      <c r="X11" s="209"/>
      <c r="Y11" s="209" t="e">
        <f t="shared" ref="Y11:Y15" si="42">M11/G11</f>
        <v>#REF!</v>
      </c>
    </row>
    <row r="12" spans="1:25" x14ac:dyDescent="0.3">
      <c r="A12" s="335">
        <v>2.2999999999999998</v>
      </c>
      <c r="B12" s="32" t="e">
        <f>'By Outcome'!F22</f>
        <v>#REF!</v>
      </c>
      <c r="C12" s="31" t="e">
        <f>'By Outcome'!G22</f>
        <v>#REF!</v>
      </c>
      <c r="D12" s="31" t="e">
        <f>'By Outcome'!H22</f>
        <v>#REF!</v>
      </c>
      <c r="E12" s="31" t="e">
        <f>'By Outcome'!I22</f>
        <v>#REF!</v>
      </c>
      <c r="F12" s="31" t="e">
        <f>'By Outcome'!J22</f>
        <v>#REF!</v>
      </c>
      <c r="G12" s="70" t="e">
        <f>'By Outcome'!K22</f>
        <v>#REF!</v>
      </c>
      <c r="H12" s="32">
        <f>'By Outcome'!L22</f>
        <v>0</v>
      </c>
      <c r="I12" s="31">
        <f>'By Outcome'!M22</f>
        <v>37700.85</v>
      </c>
      <c r="J12" s="31">
        <f>'By Outcome'!N22</f>
        <v>0</v>
      </c>
      <c r="K12" s="31">
        <f>'By Outcome'!O22</f>
        <v>0</v>
      </c>
      <c r="L12" s="31">
        <f>'By Outcome'!P22</f>
        <v>0</v>
      </c>
      <c r="M12" s="72">
        <f>'By Outcome'!Q22</f>
        <v>37700.85</v>
      </c>
      <c r="N12" s="54" t="e">
        <f t="shared" si="33"/>
        <v>#REF!</v>
      </c>
      <c r="O12" s="28" t="e">
        <f t="shared" si="34"/>
        <v>#REF!</v>
      </c>
      <c r="P12" s="28" t="e">
        <f t="shared" si="35"/>
        <v>#REF!</v>
      </c>
      <c r="Q12" s="28" t="e">
        <f t="shared" si="36"/>
        <v>#REF!</v>
      </c>
      <c r="R12" s="28" t="e">
        <f t="shared" si="37"/>
        <v>#REF!</v>
      </c>
      <c r="S12" s="44" t="e">
        <f t="shared" si="38"/>
        <v>#REF!</v>
      </c>
      <c r="T12" s="208"/>
      <c r="U12" s="209" t="e">
        <f t="shared" si="40"/>
        <v>#REF!</v>
      </c>
      <c r="V12" s="209"/>
      <c r="W12" s="209"/>
      <c r="X12" s="209"/>
      <c r="Y12" s="209" t="e">
        <f t="shared" si="42"/>
        <v>#REF!</v>
      </c>
    </row>
    <row r="13" spans="1:25" x14ac:dyDescent="0.3">
      <c r="A13" s="335">
        <v>2.4</v>
      </c>
      <c r="B13" s="32" t="e">
        <f>'By Outcome'!F28</f>
        <v>#REF!</v>
      </c>
      <c r="C13" s="31" t="e">
        <f>'By Outcome'!G28</f>
        <v>#REF!</v>
      </c>
      <c r="D13" s="31" t="e">
        <f>'By Outcome'!H28</f>
        <v>#REF!</v>
      </c>
      <c r="E13" s="31" t="e">
        <f>'By Outcome'!I28</f>
        <v>#REF!</v>
      </c>
      <c r="F13" s="31" t="e">
        <f>'By Outcome'!J28</f>
        <v>#REF!</v>
      </c>
      <c r="G13" s="70" t="e">
        <f>'By Outcome'!K28</f>
        <v>#REF!</v>
      </c>
      <c r="H13" s="32">
        <f>'By Outcome'!L28</f>
        <v>19743.54</v>
      </c>
      <c r="I13" s="31">
        <f>'By Outcome'!M28</f>
        <v>393450.36</v>
      </c>
      <c r="J13" s="31">
        <f>'By Outcome'!N28</f>
        <v>0</v>
      </c>
      <c r="K13" s="31">
        <f>'By Outcome'!O28</f>
        <v>200272</v>
      </c>
      <c r="L13" s="31">
        <f>'By Outcome'!P28</f>
        <v>0</v>
      </c>
      <c r="M13" s="72">
        <f>'By Outcome'!Q28</f>
        <v>613465.89999999991</v>
      </c>
      <c r="N13" s="54" t="e">
        <f t="shared" si="33"/>
        <v>#REF!</v>
      </c>
      <c r="O13" s="28" t="e">
        <f t="shared" si="34"/>
        <v>#REF!</v>
      </c>
      <c r="P13" s="28" t="e">
        <f t="shared" si="35"/>
        <v>#REF!</v>
      </c>
      <c r="Q13" s="28" t="e">
        <f t="shared" si="36"/>
        <v>#REF!</v>
      </c>
      <c r="R13" s="28" t="e">
        <f t="shared" si="37"/>
        <v>#REF!</v>
      </c>
      <c r="S13" s="44" t="e">
        <f t="shared" si="38"/>
        <v>#REF!</v>
      </c>
      <c r="T13" s="208" t="e">
        <f t="shared" si="39"/>
        <v>#REF!</v>
      </c>
      <c r="U13" s="209" t="e">
        <f t="shared" si="40"/>
        <v>#REF!</v>
      </c>
      <c r="V13" s="209"/>
      <c r="W13" s="209" t="e">
        <f t="shared" si="41"/>
        <v>#REF!</v>
      </c>
      <c r="X13" s="209"/>
      <c r="Y13" s="209" t="e">
        <f t="shared" si="42"/>
        <v>#REF!</v>
      </c>
    </row>
    <row r="14" spans="1:25" x14ac:dyDescent="0.3">
      <c r="A14" s="335">
        <v>2.5</v>
      </c>
      <c r="B14" s="32" t="e">
        <f>'By Outcome'!F30</f>
        <v>#REF!</v>
      </c>
      <c r="C14" s="31" t="e">
        <f>'By Outcome'!G30</f>
        <v>#REF!</v>
      </c>
      <c r="D14" s="31" t="e">
        <f>'By Outcome'!H30</f>
        <v>#REF!</v>
      </c>
      <c r="E14" s="31" t="e">
        <f>'By Outcome'!I30</f>
        <v>#REF!</v>
      </c>
      <c r="F14" s="31" t="e">
        <f>'By Outcome'!J30</f>
        <v>#REF!</v>
      </c>
      <c r="G14" s="70" t="e">
        <f>'By Outcome'!K30</f>
        <v>#REF!</v>
      </c>
      <c r="H14" s="32">
        <f>'By Outcome'!L30</f>
        <v>0</v>
      </c>
      <c r="I14" s="31">
        <f>'By Outcome'!M30</f>
        <v>62007.65</v>
      </c>
      <c r="J14" s="31">
        <f>'By Outcome'!N30</f>
        <v>0</v>
      </c>
      <c r="K14" s="31">
        <f>'By Outcome'!O30</f>
        <v>0</v>
      </c>
      <c r="L14" s="31">
        <f>'By Outcome'!P30</f>
        <v>0</v>
      </c>
      <c r="M14" s="72">
        <f>'By Outcome'!Q30</f>
        <v>62007.65</v>
      </c>
      <c r="N14" s="54" t="e">
        <f t="shared" si="33"/>
        <v>#REF!</v>
      </c>
      <c r="O14" s="28" t="e">
        <f t="shared" si="34"/>
        <v>#REF!</v>
      </c>
      <c r="P14" s="28" t="e">
        <f t="shared" si="35"/>
        <v>#REF!</v>
      </c>
      <c r="Q14" s="28" t="e">
        <f t="shared" si="36"/>
        <v>#REF!</v>
      </c>
      <c r="R14" s="28" t="e">
        <f t="shared" si="37"/>
        <v>#REF!</v>
      </c>
      <c r="S14" s="44" t="e">
        <f t="shared" si="38"/>
        <v>#REF!</v>
      </c>
      <c r="T14" s="208"/>
      <c r="U14" s="209" t="e">
        <f t="shared" si="40"/>
        <v>#REF!</v>
      </c>
      <c r="V14" s="209"/>
      <c r="W14" s="209"/>
      <c r="X14" s="209"/>
      <c r="Y14" s="209" t="e">
        <f t="shared" si="42"/>
        <v>#REF!</v>
      </c>
    </row>
    <row r="15" spans="1:25" ht="15" thickBot="1" x14ac:dyDescent="0.35">
      <c r="A15" s="335">
        <v>2.6</v>
      </c>
      <c r="B15" s="34" t="e">
        <f>'By Outcome'!F35</f>
        <v>#REF!</v>
      </c>
      <c r="C15" s="35" t="e">
        <f>'By Outcome'!G35</f>
        <v>#REF!</v>
      </c>
      <c r="D15" s="35" t="e">
        <f>'By Outcome'!H35</f>
        <v>#REF!</v>
      </c>
      <c r="E15" s="35" t="e">
        <f>'By Outcome'!I35</f>
        <v>#REF!</v>
      </c>
      <c r="F15" s="35" t="e">
        <f>'By Outcome'!J35</f>
        <v>#REF!</v>
      </c>
      <c r="G15" s="107" t="e">
        <f>'By Outcome'!K35</f>
        <v>#REF!</v>
      </c>
      <c r="H15" s="34">
        <f>'By Outcome'!L35</f>
        <v>0</v>
      </c>
      <c r="I15" s="35">
        <f>'By Outcome'!M35</f>
        <v>567192.73</v>
      </c>
      <c r="J15" s="35">
        <f>'By Outcome'!N35</f>
        <v>0</v>
      </c>
      <c r="K15" s="35">
        <f>'By Outcome'!O35</f>
        <v>0</v>
      </c>
      <c r="L15" s="35">
        <f>'By Outcome'!P35</f>
        <v>0</v>
      </c>
      <c r="M15" s="108">
        <f>'By Outcome'!Q35</f>
        <v>567192.73</v>
      </c>
      <c r="N15" s="55" t="e">
        <f t="shared" si="33"/>
        <v>#REF!</v>
      </c>
      <c r="O15" s="283" t="e">
        <f t="shared" si="34"/>
        <v>#REF!</v>
      </c>
      <c r="P15" s="283" t="e">
        <f t="shared" si="35"/>
        <v>#REF!</v>
      </c>
      <c r="Q15" s="283" t="e">
        <f t="shared" si="36"/>
        <v>#REF!</v>
      </c>
      <c r="R15" s="283" t="e">
        <f t="shared" si="37"/>
        <v>#REF!</v>
      </c>
      <c r="S15" s="282" t="e">
        <f t="shared" si="38"/>
        <v>#REF!</v>
      </c>
      <c r="T15" s="212"/>
      <c r="U15" s="285" t="e">
        <f t="shared" si="40"/>
        <v>#REF!</v>
      </c>
      <c r="V15" s="285"/>
      <c r="W15" s="285" t="e">
        <f t="shared" si="41"/>
        <v>#REF!</v>
      </c>
      <c r="X15" s="285"/>
      <c r="Y15" s="285" t="e">
        <f t="shared" si="42"/>
        <v>#REF!</v>
      </c>
    </row>
    <row r="16" spans="1:25" ht="15" thickBot="1" x14ac:dyDescent="0.35">
      <c r="A16" s="74"/>
      <c r="B16" s="131" t="e">
        <f>SUM(B10:B15)</f>
        <v>#REF!</v>
      </c>
      <c r="C16" s="130" t="e">
        <f t="shared" ref="C16:M16" si="43">SUM(C10:C15)</f>
        <v>#REF!</v>
      </c>
      <c r="D16" s="130" t="e">
        <f t="shared" si="43"/>
        <v>#REF!</v>
      </c>
      <c r="E16" s="130" t="e">
        <f t="shared" si="43"/>
        <v>#REF!</v>
      </c>
      <c r="F16" s="130" t="e">
        <f t="shared" si="43"/>
        <v>#REF!</v>
      </c>
      <c r="G16" s="129" t="e">
        <f t="shared" si="43"/>
        <v>#REF!</v>
      </c>
      <c r="H16" s="58">
        <f t="shared" si="43"/>
        <v>25034.440000000002</v>
      </c>
      <c r="I16" s="130">
        <f t="shared" si="43"/>
        <v>1329036.02</v>
      </c>
      <c r="J16" s="284">
        <f t="shared" si="43"/>
        <v>0</v>
      </c>
      <c r="K16" s="284">
        <f t="shared" si="43"/>
        <v>200272</v>
      </c>
      <c r="L16" s="284">
        <f t="shared" si="43"/>
        <v>0</v>
      </c>
      <c r="M16" s="59">
        <f t="shared" si="43"/>
        <v>1554342.46</v>
      </c>
      <c r="N16" s="313" t="e">
        <f t="shared" ref="N16" si="44">B16-H16</f>
        <v>#REF!</v>
      </c>
      <c r="O16" s="333" t="e">
        <f t="shared" ref="O16" si="45">C16-I16</f>
        <v>#REF!</v>
      </c>
      <c r="P16" s="333" t="e">
        <f t="shared" ref="P16" si="46">D16-J16</f>
        <v>#REF!</v>
      </c>
      <c r="Q16" s="333" t="e">
        <f t="shared" ref="Q16" si="47">E16-K16</f>
        <v>#REF!</v>
      </c>
      <c r="R16" s="333" t="e">
        <f t="shared" ref="R16" si="48">F16-L16</f>
        <v>#REF!</v>
      </c>
      <c r="S16" s="316" t="e">
        <f t="shared" ref="S16" si="49">SUM(N16:R16)</f>
        <v>#REF!</v>
      </c>
      <c r="T16" s="334" t="e">
        <f t="shared" ref="T16" si="50">H16/B16</f>
        <v>#REF!</v>
      </c>
      <c r="U16" s="334" t="e">
        <f t="shared" ref="U16" si="51">I16/C16</f>
        <v>#REF!</v>
      </c>
      <c r="V16" s="334"/>
      <c r="W16" s="334" t="e">
        <f t="shared" ref="W16" si="52">K16/E16</f>
        <v>#REF!</v>
      </c>
      <c r="X16" s="334"/>
      <c r="Y16" s="317" t="e">
        <f t="shared" ref="Y16" si="53">M16/G16</f>
        <v>#REF!</v>
      </c>
    </row>
    <row r="17" spans="1:25" ht="15" thickBot="1" x14ac:dyDescent="0.35">
      <c r="A17" s="74"/>
    </row>
    <row r="18" spans="1:25" x14ac:dyDescent="0.3">
      <c r="A18" s="327">
        <v>3.1</v>
      </c>
      <c r="B18" s="32" t="e">
        <f>'By Outcome'!F37</f>
        <v>#REF!</v>
      </c>
      <c r="C18" s="31" t="e">
        <f>'By Outcome'!G37</f>
        <v>#REF!</v>
      </c>
      <c r="D18" s="31" t="e">
        <f>'By Outcome'!H37</f>
        <v>#REF!</v>
      </c>
      <c r="E18" s="31" t="e">
        <f>'By Outcome'!I37</f>
        <v>#REF!</v>
      </c>
      <c r="F18" s="31" t="e">
        <f>'By Outcome'!J37</f>
        <v>#REF!</v>
      </c>
      <c r="G18" s="70" t="e">
        <f>'By Outcome'!K37</f>
        <v>#REF!</v>
      </c>
      <c r="H18" s="32">
        <f>'By Outcome'!L37</f>
        <v>36910.65</v>
      </c>
      <c r="I18" s="31">
        <f>'By Outcome'!M37</f>
        <v>118930.1</v>
      </c>
      <c r="J18" s="31">
        <f>'By Outcome'!N37</f>
        <v>0</v>
      </c>
      <c r="K18" s="31">
        <f>'By Outcome'!O37</f>
        <v>24871.84</v>
      </c>
      <c r="L18" s="31">
        <f>'By Outcome'!P37</f>
        <v>0</v>
      </c>
      <c r="M18" s="72">
        <f>'By Outcome'!Q37</f>
        <v>180712.59</v>
      </c>
      <c r="N18" s="54" t="e">
        <f t="shared" ref="N18:N21" si="54">B18-H18</f>
        <v>#REF!</v>
      </c>
      <c r="O18" s="28" t="e">
        <f t="shared" ref="O18:O21" si="55">C18-I18</f>
        <v>#REF!</v>
      </c>
      <c r="P18" s="28" t="e">
        <f t="shared" ref="P18:P21" si="56">D18-J18</f>
        <v>#REF!</v>
      </c>
      <c r="Q18" s="28" t="e">
        <f t="shared" ref="Q18:Q21" si="57">E18-K18</f>
        <v>#REF!</v>
      </c>
      <c r="R18" s="28" t="e">
        <f t="shared" ref="R18:R21" si="58">F18-L18</f>
        <v>#REF!</v>
      </c>
      <c r="S18" s="44" t="e">
        <f t="shared" ref="S18:S21" si="59">SUM(N18:R18)</f>
        <v>#REF!</v>
      </c>
      <c r="T18" s="208" t="e">
        <f t="shared" ref="T18:T20" si="60">H18/B18</f>
        <v>#REF!</v>
      </c>
      <c r="U18" s="209" t="e">
        <f t="shared" ref="U18:U21" si="61">I18/C18</f>
        <v>#REF!</v>
      </c>
      <c r="V18" s="209"/>
      <c r="W18" s="209" t="e">
        <f t="shared" ref="W18:W21" si="62">K18/E18</f>
        <v>#REF!</v>
      </c>
      <c r="X18" s="209"/>
      <c r="Y18" s="209" t="e">
        <f t="shared" ref="Y18:Y21" si="63">M18/G18</f>
        <v>#REF!</v>
      </c>
    </row>
    <row r="19" spans="1:25" x14ac:dyDescent="0.3">
      <c r="A19" s="336">
        <v>3.2</v>
      </c>
      <c r="B19" s="32" t="e">
        <f>'By Outcome'!F38</f>
        <v>#REF!</v>
      </c>
      <c r="C19" s="31" t="e">
        <f>'By Outcome'!G38</f>
        <v>#REF!</v>
      </c>
      <c r="D19" s="31" t="e">
        <f>'By Outcome'!H38</f>
        <v>#REF!</v>
      </c>
      <c r="E19" s="31" t="e">
        <f>'By Outcome'!I38</f>
        <v>#REF!</v>
      </c>
      <c r="F19" s="31" t="e">
        <f>'By Outcome'!J38</f>
        <v>#REF!</v>
      </c>
      <c r="G19" s="70" t="e">
        <f>'By Outcome'!K38</f>
        <v>#REF!</v>
      </c>
      <c r="H19" s="32">
        <f>'By Outcome'!L38</f>
        <v>20441.12</v>
      </c>
      <c r="I19" s="31">
        <f>'By Outcome'!M38</f>
        <v>203570.23</v>
      </c>
      <c r="J19" s="31">
        <f>'By Outcome'!N38</f>
        <v>0</v>
      </c>
      <c r="K19" s="31">
        <f>'By Outcome'!O38</f>
        <v>0</v>
      </c>
      <c r="L19" s="31">
        <f>'By Outcome'!P38</f>
        <v>0</v>
      </c>
      <c r="M19" s="72">
        <f>'By Outcome'!Q38</f>
        <v>224011.35</v>
      </c>
      <c r="N19" s="54" t="e">
        <f t="shared" si="54"/>
        <v>#REF!</v>
      </c>
      <c r="O19" s="28" t="e">
        <f t="shared" si="55"/>
        <v>#REF!</v>
      </c>
      <c r="P19" s="28" t="e">
        <f t="shared" si="56"/>
        <v>#REF!</v>
      </c>
      <c r="Q19" s="28" t="e">
        <f t="shared" si="57"/>
        <v>#REF!</v>
      </c>
      <c r="R19" s="28" t="e">
        <f t="shared" si="58"/>
        <v>#REF!</v>
      </c>
      <c r="S19" s="44" t="e">
        <f t="shared" si="59"/>
        <v>#REF!</v>
      </c>
      <c r="T19" s="208" t="e">
        <f t="shared" si="60"/>
        <v>#REF!</v>
      </c>
      <c r="U19" s="209" t="e">
        <f t="shared" si="61"/>
        <v>#REF!</v>
      </c>
      <c r="V19" s="209"/>
      <c r="W19" s="209"/>
      <c r="X19" s="209"/>
      <c r="Y19" s="209" t="e">
        <f t="shared" si="63"/>
        <v>#REF!</v>
      </c>
    </row>
    <row r="20" spans="1:25" x14ac:dyDescent="0.3">
      <c r="A20" s="336">
        <v>3.3</v>
      </c>
      <c r="B20" s="32" t="e">
        <f>'By Outcome'!F39</f>
        <v>#REF!</v>
      </c>
      <c r="C20" s="31" t="e">
        <f>'By Outcome'!G39</f>
        <v>#REF!</v>
      </c>
      <c r="D20" s="31" t="e">
        <f>'By Outcome'!H39</f>
        <v>#REF!</v>
      </c>
      <c r="E20" s="31" t="e">
        <f>'By Outcome'!I39</f>
        <v>#REF!</v>
      </c>
      <c r="F20" s="31" t="e">
        <f>'By Outcome'!J39</f>
        <v>#REF!</v>
      </c>
      <c r="G20" s="70" t="e">
        <f>'By Outcome'!K39</f>
        <v>#REF!</v>
      </c>
      <c r="H20" s="32">
        <f>'By Outcome'!L39</f>
        <v>96468.47</v>
      </c>
      <c r="I20" s="31">
        <f>'By Outcome'!M39</f>
        <v>61864.22</v>
      </c>
      <c r="J20" s="31">
        <f>'By Outcome'!N39</f>
        <v>0</v>
      </c>
      <c r="K20" s="31">
        <f>'By Outcome'!O39</f>
        <v>0</v>
      </c>
      <c r="L20" s="31">
        <f>'By Outcome'!P39</f>
        <v>0</v>
      </c>
      <c r="M20" s="72">
        <f>'By Outcome'!Q39</f>
        <v>158332.69</v>
      </c>
      <c r="N20" s="54" t="e">
        <f t="shared" si="54"/>
        <v>#REF!</v>
      </c>
      <c r="O20" s="28" t="e">
        <f t="shared" si="55"/>
        <v>#REF!</v>
      </c>
      <c r="P20" s="28" t="e">
        <f t="shared" si="56"/>
        <v>#REF!</v>
      </c>
      <c r="Q20" s="28" t="e">
        <f t="shared" si="57"/>
        <v>#REF!</v>
      </c>
      <c r="R20" s="28" t="e">
        <f t="shared" si="58"/>
        <v>#REF!</v>
      </c>
      <c r="S20" s="44" t="e">
        <f t="shared" si="59"/>
        <v>#REF!</v>
      </c>
      <c r="T20" s="208" t="e">
        <f t="shared" si="60"/>
        <v>#REF!</v>
      </c>
      <c r="U20" s="209" t="e">
        <f t="shared" si="61"/>
        <v>#REF!</v>
      </c>
      <c r="V20" s="209"/>
      <c r="W20" s="209"/>
      <c r="X20" s="209"/>
      <c r="Y20" s="209" t="e">
        <f t="shared" si="63"/>
        <v>#REF!</v>
      </c>
    </row>
    <row r="21" spans="1:25" ht="15" thickBot="1" x14ac:dyDescent="0.35">
      <c r="A21" s="329">
        <v>3.4</v>
      </c>
      <c r="B21" s="34" t="e">
        <f>'By Outcome'!F44</f>
        <v>#REF!</v>
      </c>
      <c r="C21" s="35" t="e">
        <f>'By Outcome'!G44</f>
        <v>#REF!</v>
      </c>
      <c r="D21" s="35" t="e">
        <f>'By Outcome'!H44</f>
        <v>#REF!</v>
      </c>
      <c r="E21" s="35" t="e">
        <f>'By Outcome'!I44</f>
        <v>#REF!</v>
      </c>
      <c r="F21" s="35" t="e">
        <f>'By Outcome'!J44</f>
        <v>#REF!</v>
      </c>
      <c r="G21" s="107" t="e">
        <f>'By Outcome'!K44</f>
        <v>#REF!</v>
      </c>
      <c r="H21" s="34">
        <f>'By Outcome'!L44</f>
        <v>0</v>
      </c>
      <c r="I21" s="35">
        <f>'By Outcome'!M44</f>
        <v>188840.36000000002</v>
      </c>
      <c r="J21" s="35">
        <f>'By Outcome'!N44</f>
        <v>0</v>
      </c>
      <c r="K21" s="35">
        <f>'By Outcome'!O44</f>
        <v>7753</v>
      </c>
      <c r="L21" s="35">
        <f>'By Outcome'!P44</f>
        <v>0</v>
      </c>
      <c r="M21" s="108">
        <f>'By Outcome'!Q44</f>
        <v>196593.36000000002</v>
      </c>
      <c r="N21" s="54" t="e">
        <f t="shared" si="54"/>
        <v>#REF!</v>
      </c>
      <c r="O21" s="28" t="e">
        <f t="shared" si="55"/>
        <v>#REF!</v>
      </c>
      <c r="P21" s="28" t="e">
        <f t="shared" si="56"/>
        <v>#REF!</v>
      </c>
      <c r="Q21" s="28" t="e">
        <f t="shared" si="57"/>
        <v>#REF!</v>
      </c>
      <c r="R21" s="28" t="e">
        <f t="shared" si="58"/>
        <v>#REF!</v>
      </c>
      <c r="S21" s="44" t="e">
        <f t="shared" si="59"/>
        <v>#REF!</v>
      </c>
      <c r="T21" s="208"/>
      <c r="U21" s="209" t="e">
        <f t="shared" si="61"/>
        <v>#REF!</v>
      </c>
      <c r="V21" s="209"/>
      <c r="W21" s="209" t="e">
        <f t="shared" si="62"/>
        <v>#REF!</v>
      </c>
      <c r="X21" s="209"/>
      <c r="Y21" s="209" t="e">
        <f t="shared" si="63"/>
        <v>#REF!</v>
      </c>
    </row>
    <row r="22" spans="1:25" ht="15" thickBot="1" x14ac:dyDescent="0.35">
      <c r="A22" s="74"/>
      <c r="B22" s="131" t="e">
        <f>SUM(B18:B21)</f>
        <v>#REF!</v>
      </c>
      <c r="C22" s="130" t="e">
        <f t="shared" ref="C22:M22" si="64">SUM(C18:C21)</f>
        <v>#REF!</v>
      </c>
      <c r="D22" s="130" t="e">
        <f t="shared" si="64"/>
        <v>#REF!</v>
      </c>
      <c r="E22" s="130" t="e">
        <f t="shared" si="64"/>
        <v>#REF!</v>
      </c>
      <c r="F22" s="130" t="e">
        <f t="shared" si="64"/>
        <v>#REF!</v>
      </c>
      <c r="G22" s="129" t="e">
        <f t="shared" si="64"/>
        <v>#REF!</v>
      </c>
      <c r="H22" s="58">
        <f t="shared" si="64"/>
        <v>153820.24</v>
      </c>
      <c r="I22" s="130">
        <f t="shared" si="64"/>
        <v>573204.91</v>
      </c>
      <c r="J22" s="284">
        <f t="shared" si="64"/>
        <v>0</v>
      </c>
      <c r="K22" s="284">
        <f t="shared" si="64"/>
        <v>32624.84</v>
      </c>
      <c r="L22" s="284">
        <f t="shared" si="64"/>
        <v>0</v>
      </c>
      <c r="M22" s="59">
        <f t="shared" si="64"/>
        <v>759649.99</v>
      </c>
      <c r="N22" s="43" t="e">
        <f t="shared" ref="N22" si="65">B22-H22</f>
        <v>#REF!</v>
      </c>
      <c r="O22" s="28" t="e">
        <f t="shared" ref="O22" si="66">C22-I22</f>
        <v>#REF!</v>
      </c>
      <c r="P22" s="28" t="e">
        <f t="shared" ref="P22" si="67">D22-J22</f>
        <v>#REF!</v>
      </c>
      <c r="Q22" s="28" t="e">
        <f t="shared" ref="Q22" si="68">E22-K22</f>
        <v>#REF!</v>
      </c>
      <c r="R22" s="28" t="e">
        <f t="shared" ref="R22" si="69">F22-L22</f>
        <v>#REF!</v>
      </c>
      <c r="S22" s="44" t="e">
        <f t="shared" ref="S22" si="70">SUM(N22:R22)</f>
        <v>#REF!</v>
      </c>
      <c r="T22" s="208" t="e">
        <f t="shared" ref="T22" si="71">H22/B22</f>
        <v>#REF!</v>
      </c>
      <c r="U22" s="209" t="e">
        <f t="shared" ref="U22" si="72">I22/C22</f>
        <v>#REF!</v>
      </c>
      <c r="V22" s="209"/>
      <c r="W22" s="209" t="e">
        <f t="shared" ref="W22" si="73">K22/E22</f>
        <v>#REF!</v>
      </c>
      <c r="X22" s="209"/>
      <c r="Y22" s="209" t="e">
        <f t="shared" ref="Y22" si="74">M22/G22</f>
        <v>#REF!</v>
      </c>
    </row>
    <row r="23" spans="1:25" x14ac:dyDescent="0.3">
      <c r="A23" s="74"/>
    </row>
    <row r="24" spans="1:25" x14ac:dyDescent="0.3">
      <c r="A24" s="336">
        <v>4.0999999999999996</v>
      </c>
      <c r="B24" s="32" t="e">
        <f>'By Outcome'!F50</f>
        <v>#REF!</v>
      </c>
      <c r="C24" s="31" t="e">
        <f>'By Outcome'!G50</f>
        <v>#REF!</v>
      </c>
      <c r="D24" s="31" t="e">
        <f>'By Outcome'!H50</f>
        <v>#REF!</v>
      </c>
      <c r="E24" s="31" t="e">
        <f>'By Outcome'!I50</f>
        <v>#REF!</v>
      </c>
      <c r="F24" s="31" t="e">
        <f>'By Outcome'!J50</f>
        <v>#REF!</v>
      </c>
      <c r="G24" s="70" t="e">
        <f>'By Outcome'!K50</f>
        <v>#REF!</v>
      </c>
      <c r="H24" s="32">
        <f>'By Outcome'!L50</f>
        <v>0</v>
      </c>
      <c r="I24" s="31">
        <f>'By Outcome'!M50</f>
        <v>0</v>
      </c>
      <c r="J24" s="31">
        <f>'By Outcome'!N50</f>
        <v>791679.73</v>
      </c>
      <c r="K24" s="31">
        <f>'By Outcome'!O50</f>
        <v>153711.01</v>
      </c>
      <c r="L24" s="31">
        <f>'By Outcome'!P50</f>
        <v>8109</v>
      </c>
      <c r="M24" s="72">
        <f>'By Outcome'!Q50</f>
        <v>953499.74</v>
      </c>
      <c r="N24" s="54" t="e">
        <f t="shared" ref="N24:N25" si="75">B24-H24</f>
        <v>#REF!</v>
      </c>
      <c r="O24" s="28" t="e">
        <f t="shared" ref="O24:O25" si="76">C24-I24</f>
        <v>#REF!</v>
      </c>
      <c r="P24" s="28" t="e">
        <f t="shared" ref="P24:P25" si="77">D24-J24</f>
        <v>#REF!</v>
      </c>
      <c r="Q24" s="28" t="e">
        <f t="shared" ref="Q24:Q25" si="78">E24-K24</f>
        <v>#REF!</v>
      </c>
      <c r="R24" s="28" t="e">
        <f t="shared" ref="R24:R25" si="79">F24-L24</f>
        <v>#REF!</v>
      </c>
      <c r="S24" s="44" t="e">
        <f t="shared" ref="S24:S25" si="80">SUM(N24:R24)</f>
        <v>#REF!</v>
      </c>
      <c r="T24" s="208"/>
      <c r="U24" s="209"/>
      <c r="V24" s="209" t="e">
        <f t="shared" ref="V24:V25" si="81">J24/D24</f>
        <v>#REF!</v>
      </c>
      <c r="W24" s="209" t="e">
        <f t="shared" ref="W24:W25" si="82">K24/E24</f>
        <v>#REF!</v>
      </c>
      <c r="X24" s="209" t="e">
        <f t="shared" ref="X24" si="83">L24/F24</f>
        <v>#REF!</v>
      </c>
      <c r="Y24" s="209" t="e">
        <f t="shared" ref="Y24:Y25" si="84">M24/G24</f>
        <v>#REF!</v>
      </c>
    </row>
    <row r="25" spans="1:25" ht="15" thickBot="1" x14ac:dyDescent="0.35">
      <c r="A25" s="329">
        <v>4.2</v>
      </c>
      <c r="B25" s="34" t="e">
        <f>'By Outcome'!F52</f>
        <v>#REF!</v>
      </c>
      <c r="C25" s="35" t="e">
        <f>'By Outcome'!G52</f>
        <v>#REF!</v>
      </c>
      <c r="D25" s="35" t="e">
        <f>'By Outcome'!H52</f>
        <v>#REF!</v>
      </c>
      <c r="E25" s="35" t="e">
        <f>'By Outcome'!I52</f>
        <v>#REF!</v>
      </c>
      <c r="F25" s="35" t="e">
        <f>'By Outcome'!J52</f>
        <v>#REF!</v>
      </c>
      <c r="G25" s="107" t="e">
        <f>'By Outcome'!K52</f>
        <v>#REF!</v>
      </c>
      <c r="H25" s="34">
        <f>'By Outcome'!L52</f>
        <v>0</v>
      </c>
      <c r="I25" s="35">
        <f>'By Outcome'!M52</f>
        <v>0</v>
      </c>
      <c r="J25" s="35">
        <f>'By Outcome'!N52</f>
        <v>419288.52</v>
      </c>
      <c r="K25" s="35">
        <f>'By Outcome'!O52</f>
        <v>26810.75</v>
      </c>
      <c r="L25" s="35">
        <f>'By Outcome'!P52</f>
        <v>0</v>
      </c>
      <c r="M25" s="108">
        <f>'By Outcome'!Q52</f>
        <v>446099.27</v>
      </c>
      <c r="N25" s="54" t="e">
        <f t="shared" si="75"/>
        <v>#REF!</v>
      </c>
      <c r="O25" s="28" t="e">
        <f t="shared" si="76"/>
        <v>#REF!</v>
      </c>
      <c r="P25" s="28" t="e">
        <f t="shared" si="77"/>
        <v>#REF!</v>
      </c>
      <c r="Q25" s="28" t="e">
        <f t="shared" si="78"/>
        <v>#REF!</v>
      </c>
      <c r="R25" s="28" t="e">
        <f t="shared" si="79"/>
        <v>#REF!</v>
      </c>
      <c r="S25" s="44" t="e">
        <f t="shared" si="80"/>
        <v>#REF!</v>
      </c>
      <c r="T25" s="208"/>
      <c r="U25" s="209"/>
      <c r="V25" s="209" t="e">
        <f t="shared" si="81"/>
        <v>#REF!</v>
      </c>
      <c r="W25" s="209" t="e">
        <f t="shared" si="82"/>
        <v>#REF!</v>
      </c>
      <c r="X25" s="209"/>
      <c r="Y25" s="209" t="e">
        <f t="shared" si="84"/>
        <v>#REF!</v>
      </c>
    </row>
    <row r="26" spans="1:25" ht="15" thickBot="1" x14ac:dyDescent="0.35">
      <c r="A26" s="74"/>
      <c r="B26" s="131" t="e">
        <f>SUM(B24:B25)</f>
        <v>#REF!</v>
      </c>
      <c r="C26" s="130" t="e">
        <f t="shared" ref="C26:M26" si="85">SUM(C24:C25)</f>
        <v>#REF!</v>
      </c>
      <c r="D26" s="130" t="e">
        <f t="shared" si="85"/>
        <v>#REF!</v>
      </c>
      <c r="E26" s="130" t="e">
        <f t="shared" si="85"/>
        <v>#REF!</v>
      </c>
      <c r="F26" s="130" t="e">
        <f t="shared" si="85"/>
        <v>#REF!</v>
      </c>
      <c r="G26" s="129" t="e">
        <f t="shared" si="85"/>
        <v>#REF!</v>
      </c>
      <c r="H26" s="58">
        <f t="shared" si="85"/>
        <v>0</v>
      </c>
      <c r="I26" s="130">
        <f t="shared" si="85"/>
        <v>0</v>
      </c>
      <c r="J26" s="284">
        <f t="shared" si="85"/>
        <v>1210968.25</v>
      </c>
      <c r="K26" s="284">
        <f t="shared" si="85"/>
        <v>180521.76</v>
      </c>
      <c r="L26" s="284">
        <f t="shared" si="85"/>
        <v>8109</v>
      </c>
      <c r="M26" s="59">
        <f t="shared" si="85"/>
        <v>1399599.01</v>
      </c>
      <c r="N26" s="313" t="e">
        <f t="shared" ref="N26" si="86">B26-H26</f>
        <v>#REF!</v>
      </c>
      <c r="O26" s="333" t="e">
        <f t="shared" ref="O26" si="87">C26-I26</f>
        <v>#REF!</v>
      </c>
      <c r="P26" s="333" t="e">
        <f t="shared" ref="P26" si="88">D26-J26</f>
        <v>#REF!</v>
      </c>
      <c r="Q26" s="333" t="e">
        <f t="shared" ref="Q26" si="89">E26-K26</f>
        <v>#REF!</v>
      </c>
      <c r="R26" s="333" t="e">
        <f t="shared" ref="R26" si="90">F26-L26</f>
        <v>#REF!</v>
      </c>
      <c r="S26" s="316" t="e">
        <f t="shared" ref="S26" si="91">SUM(N26:R26)</f>
        <v>#REF!</v>
      </c>
      <c r="T26" s="334"/>
      <c r="U26" s="334"/>
      <c r="V26" s="334" t="e">
        <f t="shared" ref="V26" si="92">J26/D26</f>
        <v>#REF!</v>
      </c>
      <c r="W26" s="334" t="e">
        <f t="shared" ref="W26" si="93">K26/E26</f>
        <v>#REF!</v>
      </c>
      <c r="X26" s="334" t="e">
        <f t="shared" ref="X26" si="94">L26/F26</f>
        <v>#REF!</v>
      </c>
      <c r="Y26" s="317" t="e">
        <f t="shared" ref="Y26" si="95">M26/G26</f>
        <v>#REF!</v>
      </c>
    </row>
    <row r="27" spans="1:25" ht="15" thickBot="1" x14ac:dyDescent="0.35">
      <c r="A27" s="74"/>
    </row>
    <row r="28" spans="1:25" x14ac:dyDescent="0.3">
      <c r="A28" s="338">
        <v>5.0999999999999996</v>
      </c>
      <c r="B28" s="32" t="e">
        <f>'By Outcome'!F59</f>
        <v>#REF!</v>
      </c>
      <c r="C28" s="31" t="e">
        <f>'By Outcome'!G59</f>
        <v>#REF!</v>
      </c>
      <c r="D28" s="31" t="e">
        <f>'By Outcome'!H59</f>
        <v>#REF!</v>
      </c>
      <c r="E28" s="31" t="e">
        <f>'By Outcome'!I59</f>
        <v>#REF!</v>
      </c>
      <c r="F28" s="31" t="e">
        <f>'By Outcome'!J59</f>
        <v>#REF!</v>
      </c>
      <c r="G28" s="70" t="e">
        <f>'By Outcome'!K59</f>
        <v>#REF!</v>
      </c>
      <c r="H28" s="32">
        <f>'By Outcome'!L59</f>
        <v>201235.18</v>
      </c>
      <c r="I28" s="31">
        <f>'By Outcome'!M59</f>
        <v>1448970.82</v>
      </c>
      <c r="J28" s="31">
        <f>'By Outcome'!N59</f>
        <v>0</v>
      </c>
      <c r="K28" s="31">
        <f>'By Outcome'!O59</f>
        <v>1432674</v>
      </c>
      <c r="L28" s="31">
        <f>'By Outcome'!P59</f>
        <v>0</v>
      </c>
      <c r="M28" s="72">
        <f>'By Outcome'!Q59</f>
        <v>3082880</v>
      </c>
      <c r="N28" s="54" t="e">
        <f t="shared" ref="N28:N32" si="96">B28-H28</f>
        <v>#REF!</v>
      </c>
      <c r="O28" s="28" t="e">
        <f t="shared" ref="O28:O32" si="97">C28-I28</f>
        <v>#REF!</v>
      </c>
      <c r="P28" s="28" t="e">
        <f t="shared" ref="P28:P32" si="98">D28-J28</f>
        <v>#REF!</v>
      </c>
      <c r="Q28" s="28" t="e">
        <f t="shared" ref="Q28:Q32" si="99">E28-K28</f>
        <v>#REF!</v>
      </c>
      <c r="R28" s="28" t="e">
        <f t="shared" ref="R28:R32" si="100">F28-L28</f>
        <v>#REF!</v>
      </c>
      <c r="S28" s="44" t="e">
        <f t="shared" ref="S28:S32" si="101">SUM(N28:R28)</f>
        <v>#REF!</v>
      </c>
      <c r="T28" s="208" t="e">
        <f t="shared" ref="T28:T29" si="102">H28/B28</f>
        <v>#REF!</v>
      </c>
      <c r="U28" s="209" t="e">
        <f t="shared" ref="U28:U32" si="103">I28/C28</f>
        <v>#REF!</v>
      </c>
      <c r="V28" s="209"/>
      <c r="W28" s="209" t="e">
        <f t="shared" ref="W28:W29" si="104">K28/E28</f>
        <v>#REF!</v>
      </c>
      <c r="X28" s="209"/>
      <c r="Y28" s="209" t="e">
        <f t="shared" ref="Y28:Y32" si="105">M28/G28</f>
        <v>#REF!</v>
      </c>
    </row>
    <row r="29" spans="1:25" x14ac:dyDescent="0.3">
      <c r="A29" s="336">
        <v>5.2</v>
      </c>
      <c r="B29" s="32" t="e">
        <f>'By Outcome'!F61</f>
        <v>#REF!</v>
      </c>
      <c r="C29" s="31" t="e">
        <f>'By Outcome'!G61</f>
        <v>#REF!</v>
      </c>
      <c r="D29" s="31" t="e">
        <f>'By Outcome'!H61</f>
        <v>#REF!</v>
      </c>
      <c r="E29" s="31" t="e">
        <f>'By Outcome'!I61</f>
        <v>#REF!</v>
      </c>
      <c r="F29" s="31" t="e">
        <f>'By Outcome'!J61</f>
        <v>#REF!</v>
      </c>
      <c r="G29" s="70" t="e">
        <f>'By Outcome'!K61</f>
        <v>#REF!</v>
      </c>
      <c r="H29" s="32">
        <f>'By Outcome'!L61</f>
        <v>231199.26</v>
      </c>
      <c r="I29" s="31">
        <f>'By Outcome'!M61</f>
        <v>192790.14</v>
      </c>
      <c r="J29" s="31">
        <f>'By Outcome'!N61</f>
        <v>0</v>
      </c>
      <c r="K29" s="31">
        <f>'By Outcome'!O61</f>
        <v>26632.980000000003</v>
      </c>
      <c r="L29" s="31">
        <f>'By Outcome'!P61</f>
        <v>0</v>
      </c>
      <c r="M29" s="72">
        <f>'By Outcome'!Q61</f>
        <v>450622.38</v>
      </c>
      <c r="N29" s="54" t="e">
        <f t="shared" si="96"/>
        <v>#REF!</v>
      </c>
      <c r="O29" s="28" t="e">
        <f t="shared" si="97"/>
        <v>#REF!</v>
      </c>
      <c r="P29" s="28" t="e">
        <f t="shared" si="98"/>
        <v>#REF!</v>
      </c>
      <c r="Q29" s="28" t="e">
        <f t="shared" si="99"/>
        <v>#REF!</v>
      </c>
      <c r="R29" s="28" t="e">
        <f t="shared" si="100"/>
        <v>#REF!</v>
      </c>
      <c r="S29" s="44" t="e">
        <f t="shared" si="101"/>
        <v>#REF!</v>
      </c>
      <c r="T29" s="208" t="e">
        <f t="shared" si="102"/>
        <v>#REF!</v>
      </c>
      <c r="U29" s="209" t="e">
        <f t="shared" si="103"/>
        <v>#REF!</v>
      </c>
      <c r="V29" s="209"/>
      <c r="W29" s="209" t="e">
        <f t="shared" si="104"/>
        <v>#REF!</v>
      </c>
      <c r="X29" s="209"/>
      <c r="Y29" s="209" t="e">
        <f t="shared" si="105"/>
        <v>#REF!</v>
      </c>
    </row>
    <row r="30" spans="1:25" x14ac:dyDescent="0.3">
      <c r="A30" s="336">
        <v>5.3</v>
      </c>
      <c r="B30" s="32" t="e">
        <f>'By Outcome'!F66</f>
        <v>#REF!</v>
      </c>
      <c r="C30" s="31" t="e">
        <f>'By Outcome'!G66</f>
        <v>#REF!</v>
      </c>
      <c r="D30" s="31" t="e">
        <f>'By Outcome'!H66</f>
        <v>#REF!</v>
      </c>
      <c r="E30" s="31" t="e">
        <f>'By Outcome'!I66</f>
        <v>#REF!</v>
      </c>
      <c r="F30" s="31" t="e">
        <f>'By Outcome'!J66</f>
        <v>#REF!</v>
      </c>
      <c r="G30" s="70" t="e">
        <f>'By Outcome'!K66</f>
        <v>#REF!</v>
      </c>
      <c r="H30" s="32">
        <f>'By Outcome'!L66</f>
        <v>0</v>
      </c>
      <c r="I30" s="31">
        <f>'By Outcome'!M66</f>
        <v>1043849.31</v>
      </c>
      <c r="J30" s="31">
        <f>'By Outcome'!N66</f>
        <v>0</v>
      </c>
      <c r="K30" s="31">
        <f>'By Outcome'!O66</f>
        <v>0</v>
      </c>
      <c r="L30" s="31">
        <f>'By Outcome'!P66</f>
        <v>955313.87</v>
      </c>
      <c r="M30" s="72">
        <f>'By Outcome'!Q66</f>
        <v>1999163.1800000002</v>
      </c>
      <c r="N30" s="54" t="e">
        <f t="shared" si="96"/>
        <v>#REF!</v>
      </c>
      <c r="O30" s="28" t="e">
        <f t="shared" si="97"/>
        <v>#REF!</v>
      </c>
      <c r="P30" s="28" t="e">
        <f t="shared" si="98"/>
        <v>#REF!</v>
      </c>
      <c r="Q30" s="28" t="e">
        <f t="shared" si="99"/>
        <v>#REF!</v>
      </c>
      <c r="R30" s="28" t="e">
        <f t="shared" si="100"/>
        <v>#REF!</v>
      </c>
      <c r="S30" s="44" t="e">
        <f t="shared" si="101"/>
        <v>#REF!</v>
      </c>
      <c r="T30" s="208"/>
      <c r="U30" s="209" t="e">
        <f t="shared" si="103"/>
        <v>#REF!</v>
      </c>
      <c r="V30" s="209"/>
      <c r="W30" s="209"/>
      <c r="X30" s="209" t="e">
        <f t="shared" ref="X30" si="106">L30/F30</f>
        <v>#REF!</v>
      </c>
      <c r="Y30" s="209" t="e">
        <f t="shared" si="105"/>
        <v>#REF!</v>
      </c>
    </row>
    <row r="31" spans="1:25" x14ac:dyDescent="0.3">
      <c r="A31" s="337">
        <v>5.4</v>
      </c>
      <c r="B31" s="32" t="e">
        <f>'By Outcome'!F70</f>
        <v>#REF!</v>
      </c>
      <c r="C31" s="31" t="e">
        <f>'By Outcome'!G70</f>
        <v>#REF!</v>
      </c>
      <c r="D31" s="31" t="e">
        <f>'By Outcome'!H70</f>
        <v>#REF!</v>
      </c>
      <c r="E31" s="31" t="e">
        <f>'By Outcome'!I70</f>
        <v>#REF!</v>
      </c>
      <c r="F31" s="31" t="e">
        <f>'By Outcome'!J70</f>
        <v>#REF!</v>
      </c>
      <c r="G31" s="70" t="e">
        <f>'By Outcome'!K70</f>
        <v>#REF!</v>
      </c>
      <c r="H31" s="32">
        <f>'By Outcome'!L70</f>
        <v>0</v>
      </c>
      <c r="I31" s="31">
        <f>'By Outcome'!M70</f>
        <v>872835.16</v>
      </c>
      <c r="J31" s="31">
        <f>'By Outcome'!N70</f>
        <v>0</v>
      </c>
      <c r="K31" s="31">
        <f>'By Outcome'!O70</f>
        <v>0</v>
      </c>
      <c r="L31" s="31">
        <f>'By Outcome'!P70</f>
        <v>0</v>
      </c>
      <c r="M31" s="72">
        <f>'By Outcome'!Q70</f>
        <v>872835.16</v>
      </c>
      <c r="N31" s="54" t="e">
        <f t="shared" si="96"/>
        <v>#REF!</v>
      </c>
      <c r="O31" s="28" t="e">
        <f t="shared" si="97"/>
        <v>#REF!</v>
      </c>
      <c r="P31" s="28" t="e">
        <f t="shared" si="98"/>
        <v>#REF!</v>
      </c>
      <c r="Q31" s="28" t="e">
        <f t="shared" si="99"/>
        <v>#REF!</v>
      </c>
      <c r="R31" s="28" t="e">
        <f t="shared" si="100"/>
        <v>#REF!</v>
      </c>
      <c r="S31" s="44" t="e">
        <f t="shared" si="101"/>
        <v>#REF!</v>
      </c>
      <c r="T31" s="208"/>
      <c r="U31" s="209" t="e">
        <f t="shared" si="103"/>
        <v>#REF!</v>
      </c>
      <c r="V31" s="209"/>
      <c r="W31" s="209"/>
      <c r="X31" s="209"/>
      <c r="Y31" s="209" t="e">
        <f t="shared" si="105"/>
        <v>#REF!</v>
      </c>
    </row>
    <row r="32" spans="1:25" ht="15" thickBot="1" x14ac:dyDescent="0.35">
      <c r="A32" s="329">
        <v>5.5</v>
      </c>
      <c r="B32" s="34" t="e">
        <f>'By Outcome'!F72</f>
        <v>#REF!</v>
      </c>
      <c r="C32" s="35" t="e">
        <f>'By Outcome'!G72</f>
        <v>#REF!</v>
      </c>
      <c r="D32" s="35" t="e">
        <f>'By Outcome'!H72</f>
        <v>#REF!</v>
      </c>
      <c r="E32" s="35" t="e">
        <f>'By Outcome'!I72</f>
        <v>#REF!</v>
      </c>
      <c r="F32" s="35" t="e">
        <f>'By Outcome'!J72</f>
        <v>#REF!</v>
      </c>
      <c r="G32" s="107" t="e">
        <f>'By Outcome'!K72</f>
        <v>#REF!</v>
      </c>
      <c r="H32" s="34">
        <f>'By Outcome'!L72</f>
        <v>0</v>
      </c>
      <c r="I32" s="35">
        <f>'By Outcome'!M72</f>
        <v>40536.71</v>
      </c>
      <c r="J32" s="35">
        <f>'By Outcome'!N72</f>
        <v>0</v>
      </c>
      <c r="K32" s="35">
        <f>'By Outcome'!O72</f>
        <v>0</v>
      </c>
      <c r="L32" s="35">
        <f>'By Outcome'!P72</f>
        <v>0</v>
      </c>
      <c r="M32" s="108">
        <f>'By Outcome'!Q72</f>
        <v>40536.71</v>
      </c>
      <c r="N32" s="54" t="e">
        <f t="shared" si="96"/>
        <v>#REF!</v>
      </c>
      <c r="O32" s="28" t="e">
        <f t="shared" si="97"/>
        <v>#REF!</v>
      </c>
      <c r="P32" s="28" t="e">
        <f t="shared" si="98"/>
        <v>#REF!</v>
      </c>
      <c r="Q32" s="28" t="e">
        <f t="shared" si="99"/>
        <v>#REF!</v>
      </c>
      <c r="R32" s="28" t="e">
        <f t="shared" si="100"/>
        <v>#REF!</v>
      </c>
      <c r="S32" s="44" t="e">
        <f t="shared" si="101"/>
        <v>#REF!</v>
      </c>
      <c r="T32" s="208"/>
      <c r="U32" s="209" t="e">
        <f t="shared" si="103"/>
        <v>#REF!</v>
      </c>
      <c r="V32" s="209"/>
      <c r="W32" s="209"/>
      <c r="X32" s="209"/>
      <c r="Y32" s="209" t="e">
        <f t="shared" si="105"/>
        <v>#REF!</v>
      </c>
    </row>
    <row r="33" spans="1:25" ht="15" thickBot="1" x14ac:dyDescent="0.35">
      <c r="A33" s="74"/>
      <c r="B33" s="131" t="e">
        <f>SUM(B28:B32)</f>
        <v>#REF!</v>
      </c>
      <c r="C33" s="130" t="e">
        <f t="shared" ref="C33:M33" si="107">SUM(C28:C32)</f>
        <v>#REF!</v>
      </c>
      <c r="D33" s="130" t="e">
        <f t="shared" si="107"/>
        <v>#REF!</v>
      </c>
      <c r="E33" s="130" t="e">
        <f t="shared" si="107"/>
        <v>#REF!</v>
      </c>
      <c r="F33" s="130" t="e">
        <f t="shared" si="107"/>
        <v>#REF!</v>
      </c>
      <c r="G33" s="129" t="e">
        <f t="shared" si="107"/>
        <v>#REF!</v>
      </c>
      <c r="H33" s="58">
        <f t="shared" si="107"/>
        <v>432434.44</v>
      </c>
      <c r="I33" s="130">
        <f t="shared" si="107"/>
        <v>3598982.14</v>
      </c>
      <c r="J33" s="284">
        <f t="shared" si="107"/>
        <v>0</v>
      </c>
      <c r="K33" s="284">
        <f t="shared" si="107"/>
        <v>1459306.98</v>
      </c>
      <c r="L33" s="284">
        <f t="shared" si="107"/>
        <v>955313.87</v>
      </c>
      <c r="M33" s="59">
        <f t="shared" si="107"/>
        <v>6446037.4300000006</v>
      </c>
      <c r="N33" s="313" t="e">
        <f t="shared" ref="N33" si="108">B33-H33</f>
        <v>#REF!</v>
      </c>
      <c r="O33" s="333" t="e">
        <f t="shared" ref="O33" si="109">C33-I33</f>
        <v>#REF!</v>
      </c>
      <c r="P33" s="333" t="e">
        <f t="shared" ref="P33" si="110">D33-J33</f>
        <v>#REF!</v>
      </c>
      <c r="Q33" s="333" t="e">
        <f t="shared" ref="Q33" si="111">E33-K33</f>
        <v>#REF!</v>
      </c>
      <c r="R33" s="333" t="e">
        <f t="shared" ref="R33" si="112">F33-L33</f>
        <v>#REF!</v>
      </c>
      <c r="S33" s="316" t="e">
        <f t="shared" ref="S33" si="113">SUM(N33:R33)</f>
        <v>#REF!</v>
      </c>
      <c r="T33" s="334" t="e">
        <f t="shared" ref="T33" si="114">H33/B33</f>
        <v>#REF!</v>
      </c>
      <c r="U33" s="334" t="e">
        <f t="shared" ref="U33" si="115">I33/C33</f>
        <v>#REF!</v>
      </c>
      <c r="V33" s="334"/>
      <c r="W33" s="334" t="e">
        <f t="shared" ref="W33" si="116">K33/E33</f>
        <v>#REF!</v>
      </c>
      <c r="X33" s="334" t="e">
        <f t="shared" ref="X33" si="117">L33/F33</f>
        <v>#REF!</v>
      </c>
      <c r="Y33" s="317" t="e">
        <f t="shared" ref="Y33" si="118">M33/G33</f>
        <v>#REF!</v>
      </c>
    </row>
    <row r="34" spans="1:25" x14ac:dyDescent="0.3">
      <c r="A34" s="74"/>
    </row>
    <row r="35" spans="1:25" x14ac:dyDescent="0.3">
      <c r="A35" s="339">
        <v>6.1</v>
      </c>
      <c r="B35" s="32" t="e">
        <f>'By Outcome'!F73</f>
        <v>#REF!</v>
      </c>
      <c r="C35" s="31" t="e">
        <f>'By Outcome'!G73</f>
        <v>#REF!</v>
      </c>
      <c r="D35" s="31" t="e">
        <f>'By Outcome'!H73</f>
        <v>#REF!</v>
      </c>
      <c r="E35" s="31" t="e">
        <f>'By Outcome'!I73</f>
        <v>#REF!</v>
      </c>
      <c r="F35" s="31" t="e">
        <f>'By Outcome'!J73</f>
        <v>#REF!</v>
      </c>
      <c r="G35" s="70" t="e">
        <f>'By Outcome'!K73</f>
        <v>#REF!</v>
      </c>
      <c r="H35" s="32">
        <f>'By Outcome'!L73</f>
        <v>23528.720000000001</v>
      </c>
      <c r="I35" s="31">
        <f>'By Outcome'!M73</f>
        <v>335776.38</v>
      </c>
      <c r="J35" s="31">
        <f>'By Outcome'!N73</f>
        <v>0</v>
      </c>
      <c r="K35" s="31">
        <f>'By Outcome'!O73</f>
        <v>0</v>
      </c>
      <c r="L35" s="31">
        <f>'By Outcome'!P73</f>
        <v>0</v>
      </c>
      <c r="M35" s="72">
        <f>'By Outcome'!Q73</f>
        <v>359305.1</v>
      </c>
      <c r="N35" s="54" t="e">
        <f t="shared" ref="N35:N37" si="119">B35-H35</f>
        <v>#REF!</v>
      </c>
      <c r="O35" s="28" t="e">
        <f t="shared" ref="O35:O37" si="120">C35-I35</f>
        <v>#REF!</v>
      </c>
      <c r="P35" s="28" t="e">
        <f t="shared" ref="P35:P37" si="121">D35-J35</f>
        <v>#REF!</v>
      </c>
      <c r="Q35" s="28" t="e">
        <f t="shared" ref="Q35:Q37" si="122">E35-K35</f>
        <v>#REF!</v>
      </c>
      <c r="R35" s="28" t="e">
        <f t="shared" ref="R35:R37" si="123">F35-L35</f>
        <v>#REF!</v>
      </c>
      <c r="S35" s="44" t="e">
        <f t="shared" ref="S35:S37" si="124">SUM(N35:R35)</f>
        <v>#REF!</v>
      </c>
      <c r="T35" s="208" t="e">
        <f t="shared" ref="T35:T36" si="125">H35/B35</f>
        <v>#REF!</v>
      </c>
      <c r="U35" s="209" t="e">
        <f t="shared" ref="U35:U37" si="126">I35/C35</f>
        <v>#REF!</v>
      </c>
      <c r="V35" s="209"/>
      <c r="W35" s="209"/>
      <c r="X35" s="209" t="e">
        <f t="shared" ref="X35:X37" si="127">L35/F35</f>
        <v>#REF!</v>
      </c>
      <c r="Y35" s="209" t="e">
        <f t="shared" ref="Y35:Y37" si="128">M35/G35</f>
        <v>#REF!</v>
      </c>
    </row>
    <row r="36" spans="1:25" x14ac:dyDescent="0.3">
      <c r="A36" s="336">
        <v>6.2</v>
      </c>
      <c r="B36" s="32" t="e">
        <f>'By Outcome'!F78</f>
        <v>#REF!</v>
      </c>
      <c r="C36" s="31" t="e">
        <f>'By Outcome'!G78</f>
        <v>#REF!</v>
      </c>
      <c r="D36" s="31" t="e">
        <f>'By Outcome'!H78</f>
        <v>#REF!</v>
      </c>
      <c r="E36" s="31" t="e">
        <f>'By Outcome'!I78</f>
        <v>#REF!</v>
      </c>
      <c r="F36" s="31" t="e">
        <f>'By Outcome'!J78</f>
        <v>#REF!</v>
      </c>
      <c r="G36" s="70" t="e">
        <f>'By Outcome'!K78</f>
        <v>#REF!</v>
      </c>
      <c r="H36" s="32">
        <f>'By Outcome'!L78</f>
        <v>915298</v>
      </c>
      <c r="I36" s="31">
        <f>'By Outcome'!M78</f>
        <v>575736</v>
      </c>
      <c r="J36" s="31">
        <f>'By Outcome'!N78</f>
        <v>0</v>
      </c>
      <c r="K36" s="31">
        <f>'By Outcome'!O78</f>
        <v>0</v>
      </c>
      <c r="L36" s="31">
        <f>'By Outcome'!P78</f>
        <v>0</v>
      </c>
      <c r="M36" s="72">
        <f>'By Outcome'!Q78</f>
        <v>1491034</v>
      </c>
      <c r="N36" s="54" t="e">
        <f t="shared" si="119"/>
        <v>#REF!</v>
      </c>
      <c r="O36" s="28" t="e">
        <f t="shared" si="120"/>
        <v>#REF!</v>
      </c>
      <c r="P36" s="28" t="e">
        <f t="shared" si="121"/>
        <v>#REF!</v>
      </c>
      <c r="Q36" s="28" t="e">
        <f t="shared" si="122"/>
        <v>#REF!</v>
      </c>
      <c r="R36" s="28" t="e">
        <f t="shared" si="123"/>
        <v>#REF!</v>
      </c>
      <c r="S36" s="44" t="e">
        <f t="shared" si="124"/>
        <v>#REF!</v>
      </c>
      <c r="T36" s="208" t="e">
        <f t="shared" si="125"/>
        <v>#REF!</v>
      </c>
      <c r="U36" s="209" t="e">
        <f t="shared" si="126"/>
        <v>#REF!</v>
      </c>
      <c r="V36" s="209"/>
      <c r="W36" s="209"/>
      <c r="X36" s="209"/>
      <c r="Y36" s="209" t="e">
        <f t="shared" si="128"/>
        <v>#REF!</v>
      </c>
    </row>
    <row r="37" spans="1:25" ht="15" thickBot="1" x14ac:dyDescent="0.35">
      <c r="A37" s="329">
        <v>6.3</v>
      </c>
      <c r="B37" s="34" t="e">
        <f>'By Outcome'!F80</f>
        <v>#REF!</v>
      </c>
      <c r="C37" s="35" t="e">
        <f>'By Outcome'!G80</f>
        <v>#REF!</v>
      </c>
      <c r="D37" s="35" t="e">
        <f>'By Outcome'!H80</f>
        <v>#REF!</v>
      </c>
      <c r="E37" s="35" t="e">
        <f>'By Outcome'!I80</f>
        <v>#REF!</v>
      </c>
      <c r="F37" s="35" t="e">
        <f>'By Outcome'!J80</f>
        <v>#REF!</v>
      </c>
      <c r="G37" s="107" t="e">
        <f>'By Outcome'!K80</f>
        <v>#REF!</v>
      </c>
      <c r="H37" s="34">
        <f>'By Outcome'!L80</f>
        <v>0</v>
      </c>
      <c r="I37" s="35">
        <f>'By Outcome'!M80</f>
        <v>162487.96</v>
      </c>
      <c r="J37" s="35">
        <f>'By Outcome'!N80</f>
        <v>0</v>
      </c>
      <c r="K37" s="35">
        <f>'By Outcome'!O80</f>
        <v>0</v>
      </c>
      <c r="L37" s="35">
        <f>'By Outcome'!P80</f>
        <v>80622.16</v>
      </c>
      <c r="M37" s="108">
        <f>'By Outcome'!Q80</f>
        <v>243110.12</v>
      </c>
      <c r="N37" s="54" t="e">
        <f t="shared" si="119"/>
        <v>#REF!</v>
      </c>
      <c r="O37" s="28" t="e">
        <f t="shared" si="120"/>
        <v>#REF!</v>
      </c>
      <c r="P37" s="28" t="e">
        <f t="shared" si="121"/>
        <v>#REF!</v>
      </c>
      <c r="Q37" s="28" t="e">
        <f t="shared" si="122"/>
        <v>#REF!</v>
      </c>
      <c r="R37" s="28" t="e">
        <f t="shared" si="123"/>
        <v>#REF!</v>
      </c>
      <c r="S37" s="44" t="e">
        <f t="shared" si="124"/>
        <v>#REF!</v>
      </c>
      <c r="T37" s="208"/>
      <c r="U37" s="209" t="e">
        <f t="shared" si="126"/>
        <v>#REF!</v>
      </c>
      <c r="V37" s="209"/>
      <c r="W37" s="209" t="e">
        <f t="shared" ref="W37" si="129">K37/E37</f>
        <v>#REF!</v>
      </c>
      <c r="X37" s="209" t="e">
        <f t="shared" si="127"/>
        <v>#REF!</v>
      </c>
      <c r="Y37" s="209" t="e">
        <f t="shared" si="128"/>
        <v>#REF!</v>
      </c>
    </row>
    <row r="38" spans="1:25" ht="15" thickBot="1" x14ac:dyDescent="0.35">
      <c r="A38" s="74"/>
      <c r="B38" s="131" t="e">
        <f>SUM(B35:B37)</f>
        <v>#REF!</v>
      </c>
      <c r="C38" s="130" t="e">
        <f t="shared" ref="C38:M38" si="130">SUM(C35:C37)</f>
        <v>#REF!</v>
      </c>
      <c r="D38" s="130" t="e">
        <f t="shared" si="130"/>
        <v>#REF!</v>
      </c>
      <c r="E38" s="130" t="e">
        <f t="shared" si="130"/>
        <v>#REF!</v>
      </c>
      <c r="F38" s="130" t="e">
        <f t="shared" si="130"/>
        <v>#REF!</v>
      </c>
      <c r="G38" s="129" t="e">
        <f t="shared" si="130"/>
        <v>#REF!</v>
      </c>
      <c r="H38" s="58">
        <f t="shared" si="130"/>
        <v>938826.72</v>
      </c>
      <c r="I38" s="130">
        <f t="shared" si="130"/>
        <v>1074000.3400000001</v>
      </c>
      <c r="J38" s="284">
        <f t="shared" si="130"/>
        <v>0</v>
      </c>
      <c r="K38" s="284">
        <f t="shared" si="130"/>
        <v>0</v>
      </c>
      <c r="L38" s="284">
        <f t="shared" si="130"/>
        <v>80622.16</v>
      </c>
      <c r="M38" s="59">
        <f t="shared" si="130"/>
        <v>2093449.2200000002</v>
      </c>
      <c r="N38" s="313" t="e">
        <f t="shared" ref="N38" si="131">B38-H38</f>
        <v>#REF!</v>
      </c>
      <c r="O38" s="333" t="e">
        <f t="shared" ref="O38" si="132">C38-I38</f>
        <v>#REF!</v>
      </c>
      <c r="P38" s="333" t="e">
        <f t="shared" ref="P38" si="133">D38-J38</f>
        <v>#REF!</v>
      </c>
      <c r="Q38" s="333" t="e">
        <f t="shared" ref="Q38" si="134">E38-K38</f>
        <v>#REF!</v>
      </c>
      <c r="R38" s="333" t="e">
        <f t="shared" ref="R38" si="135">F38-L38</f>
        <v>#REF!</v>
      </c>
      <c r="S38" s="316" t="e">
        <f t="shared" ref="S38" si="136">SUM(N38:R38)</f>
        <v>#REF!</v>
      </c>
      <c r="T38" s="334" t="e">
        <f t="shared" ref="T38" si="137">H38/B38</f>
        <v>#REF!</v>
      </c>
      <c r="U38" s="334" t="e">
        <f t="shared" ref="U38" si="138">I38/C38</f>
        <v>#REF!</v>
      </c>
      <c r="V38" s="334"/>
      <c r="W38" s="334" t="e">
        <f t="shared" ref="W38" si="139">K38/E38</f>
        <v>#REF!</v>
      </c>
      <c r="X38" s="334" t="e">
        <f t="shared" ref="X38" si="140">L38/F38</f>
        <v>#REF!</v>
      </c>
      <c r="Y38" s="317" t="e">
        <f t="shared" ref="Y38" si="141">M38/G38</f>
        <v>#REF!</v>
      </c>
    </row>
    <row r="39" spans="1:25" x14ac:dyDescent="0.3">
      <c r="A39" s="74"/>
    </row>
    <row r="40" spans="1:25" x14ac:dyDescent="0.3">
      <c r="A40" s="336" t="s">
        <v>0</v>
      </c>
      <c r="B40" s="32" t="e">
        <f>'By Outcome'!F102</f>
        <v>#REF!</v>
      </c>
      <c r="C40" s="31" t="e">
        <f>'By Outcome'!G102</f>
        <v>#REF!</v>
      </c>
      <c r="D40" s="31" t="e">
        <f>'By Outcome'!H102</f>
        <v>#REF!</v>
      </c>
      <c r="E40" s="31" t="e">
        <f>'By Outcome'!I102</f>
        <v>#REF!</v>
      </c>
      <c r="F40" s="31" t="e">
        <f>'By Outcome'!J102</f>
        <v>#REF!</v>
      </c>
      <c r="G40" s="70" t="e">
        <f>'By Outcome'!K102</f>
        <v>#REF!</v>
      </c>
      <c r="H40" s="32">
        <f>'By Outcome'!L102</f>
        <v>891705.12999999989</v>
      </c>
      <c r="I40" s="31">
        <f>'By Outcome'!M102</f>
        <v>223879.18</v>
      </c>
      <c r="J40" s="31">
        <f>'By Outcome'!N102</f>
        <v>0</v>
      </c>
      <c r="K40" s="31">
        <f>'By Outcome'!O102</f>
        <v>0</v>
      </c>
      <c r="L40" s="31">
        <f>'By Outcome'!P102</f>
        <v>0</v>
      </c>
      <c r="M40" s="72">
        <f>'By Outcome'!Q102</f>
        <v>1115584.31</v>
      </c>
      <c r="N40" s="54" t="e">
        <f t="shared" ref="N40:N42" si="142">B40-H40</f>
        <v>#REF!</v>
      </c>
      <c r="O40" s="28" t="e">
        <f t="shared" ref="O40:O42" si="143">C40-I40</f>
        <v>#REF!</v>
      </c>
      <c r="P40" s="28" t="e">
        <f t="shared" ref="P40:P42" si="144">D40-J40</f>
        <v>#REF!</v>
      </c>
      <c r="Q40" s="28" t="e">
        <f t="shared" ref="Q40:Q42" si="145">E40-K40</f>
        <v>#REF!</v>
      </c>
      <c r="R40" s="28" t="e">
        <f t="shared" ref="R40:R42" si="146">F40-L40</f>
        <v>#REF!</v>
      </c>
      <c r="S40" s="44" t="e">
        <f t="shared" ref="S40:S42" si="147">SUM(N40:R40)</f>
        <v>#REF!</v>
      </c>
      <c r="T40" s="208" t="e">
        <f t="shared" ref="T40:T42" si="148">H40/B40</f>
        <v>#REF!</v>
      </c>
      <c r="U40" s="209" t="e">
        <f t="shared" ref="U40:U41" si="149">I40/C40</f>
        <v>#REF!</v>
      </c>
      <c r="V40" s="209"/>
      <c r="W40" s="209"/>
      <c r="X40" s="209"/>
      <c r="Y40" s="209" t="e">
        <f t="shared" ref="Y40:Y42" si="150">M40/G40</f>
        <v>#REF!</v>
      </c>
    </row>
    <row r="41" spans="1:25" x14ac:dyDescent="0.3">
      <c r="A41" s="328" t="s">
        <v>1</v>
      </c>
      <c r="B41" s="32" t="e">
        <f>'By Outcome'!F106</f>
        <v>#REF!</v>
      </c>
      <c r="C41" s="31" t="e">
        <f>'By Outcome'!G106</f>
        <v>#REF!</v>
      </c>
      <c r="D41" s="31" t="e">
        <f>'By Outcome'!H106</f>
        <v>#REF!</v>
      </c>
      <c r="E41" s="31" t="e">
        <f>'By Outcome'!I106</f>
        <v>#REF!</v>
      </c>
      <c r="F41" s="31" t="e">
        <f>'By Outcome'!J106</f>
        <v>#REF!</v>
      </c>
      <c r="G41" s="70" t="e">
        <f>'By Outcome'!K106</f>
        <v>#REF!</v>
      </c>
      <c r="H41" s="32">
        <f>'By Outcome'!L106</f>
        <v>30001.34</v>
      </c>
      <c r="I41" s="31">
        <f>'By Outcome'!M106</f>
        <v>2092534</v>
      </c>
      <c r="J41" s="31">
        <f>'By Outcome'!N106</f>
        <v>0</v>
      </c>
      <c r="K41" s="31">
        <f>'By Outcome'!O106</f>
        <v>40292</v>
      </c>
      <c r="L41" s="31">
        <f>'By Outcome'!P106</f>
        <v>0</v>
      </c>
      <c r="M41" s="72">
        <f>'By Outcome'!Q106</f>
        <v>2162827.34</v>
      </c>
      <c r="N41" s="54" t="e">
        <f t="shared" si="142"/>
        <v>#REF!</v>
      </c>
      <c r="O41" s="28" t="e">
        <f t="shared" si="143"/>
        <v>#REF!</v>
      </c>
      <c r="P41" s="28" t="e">
        <f t="shared" si="144"/>
        <v>#REF!</v>
      </c>
      <c r="Q41" s="28" t="e">
        <f t="shared" si="145"/>
        <v>#REF!</v>
      </c>
      <c r="R41" s="28" t="e">
        <f t="shared" si="146"/>
        <v>#REF!</v>
      </c>
      <c r="S41" s="44" t="e">
        <f t="shared" si="147"/>
        <v>#REF!</v>
      </c>
      <c r="T41" s="208" t="e">
        <f t="shared" si="148"/>
        <v>#REF!</v>
      </c>
      <c r="U41" s="209" t="e">
        <f t="shared" si="149"/>
        <v>#REF!</v>
      </c>
      <c r="V41" s="209"/>
      <c r="W41" s="209" t="e">
        <f t="shared" ref="W41:W42" si="151">K41/E41</f>
        <v>#REF!</v>
      </c>
      <c r="X41" s="209"/>
      <c r="Y41" s="209" t="e">
        <f t="shared" si="150"/>
        <v>#REF!</v>
      </c>
    </row>
    <row r="42" spans="1:25" ht="15" thickBot="1" x14ac:dyDescent="0.35">
      <c r="A42" s="329" t="s">
        <v>2</v>
      </c>
      <c r="B42" s="34" t="e">
        <f>'By Outcome'!F108</f>
        <v>#REF!</v>
      </c>
      <c r="C42" s="35" t="e">
        <f>'By Outcome'!G108</f>
        <v>#REF!</v>
      </c>
      <c r="D42" s="35" t="e">
        <f>'By Outcome'!H108</f>
        <v>#REF!</v>
      </c>
      <c r="E42" s="35" t="e">
        <f>'By Outcome'!I108</f>
        <v>#REF!</v>
      </c>
      <c r="F42" s="35" t="e">
        <f>'By Outcome'!J108</f>
        <v>#REF!</v>
      </c>
      <c r="G42" s="107" t="e">
        <f>'By Outcome'!K108</f>
        <v>#REF!</v>
      </c>
      <c r="H42" s="34">
        <f>'By Outcome'!L108</f>
        <v>325486.46000000002</v>
      </c>
      <c r="I42" s="35">
        <f>'By Outcome'!M108</f>
        <v>0</v>
      </c>
      <c r="J42" s="35">
        <f>'By Outcome'!N108</f>
        <v>0</v>
      </c>
      <c r="K42" s="35">
        <f>'By Outcome'!O108</f>
        <v>0</v>
      </c>
      <c r="L42" s="35">
        <f>'By Outcome'!P108</f>
        <v>103483</v>
      </c>
      <c r="M42" s="108">
        <f>'By Outcome'!Q108</f>
        <v>428969.46</v>
      </c>
      <c r="N42" s="54" t="e">
        <f t="shared" si="142"/>
        <v>#REF!</v>
      </c>
      <c r="O42" s="28" t="e">
        <f t="shared" si="143"/>
        <v>#REF!</v>
      </c>
      <c r="P42" s="28" t="e">
        <f t="shared" si="144"/>
        <v>#REF!</v>
      </c>
      <c r="Q42" s="28" t="e">
        <f t="shared" si="145"/>
        <v>#REF!</v>
      </c>
      <c r="R42" s="28" t="e">
        <f t="shared" si="146"/>
        <v>#REF!</v>
      </c>
      <c r="S42" s="44" t="e">
        <f t="shared" si="147"/>
        <v>#REF!</v>
      </c>
      <c r="T42" s="208" t="e">
        <f t="shared" si="148"/>
        <v>#REF!</v>
      </c>
      <c r="U42" s="209"/>
      <c r="V42" s="209"/>
      <c r="W42" s="209" t="e">
        <f t="shared" si="151"/>
        <v>#REF!</v>
      </c>
      <c r="X42" s="209" t="e">
        <f t="shared" ref="X42" si="152">L42/F42</f>
        <v>#REF!</v>
      </c>
      <c r="Y42" s="209" t="e">
        <f t="shared" si="150"/>
        <v>#REF!</v>
      </c>
    </row>
    <row r="43" spans="1:25" ht="15" thickBot="1" x14ac:dyDescent="0.35">
      <c r="A43" s="74"/>
      <c r="B43" s="131" t="e">
        <f>SUM(B40:B42)</f>
        <v>#REF!</v>
      </c>
      <c r="C43" s="130" t="e">
        <f t="shared" ref="C43:M43" si="153">SUM(C40:C42)</f>
        <v>#REF!</v>
      </c>
      <c r="D43" s="130" t="e">
        <f t="shared" si="153"/>
        <v>#REF!</v>
      </c>
      <c r="E43" s="130" t="e">
        <f t="shared" si="153"/>
        <v>#REF!</v>
      </c>
      <c r="F43" s="130" t="e">
        <f t="shared" si="153"/>
        <v>#REF!</v>
      </c>
      <c r="G43" s="129" t="e">
        <f t="shared" si="153"/>
        <v>#REF!</v>
      </c>
      <c r="H43" s="58">
        <f t="shared" si="153"/>
        <v>1247192.93</v>
      </c>
      <c r="I43" s="130">
        <f t="shared" si="153"/>
        <v>2316413.1800000002</v>
      </c>
      <c r="J43" s="284">
        <f t="shared" si="153"/>
        <v>0</v>
      </c>
      <c r="K43" s="284">
        <f t="shared" si="153"/>
        <v>40292</v>
      </c>
      <c r="L43" s="284">
        <f t="shared" si="153"/>
        <v>103483</v>
      </c>
      <c r="M43" s="59">
        <f t="shared" si="153"/>
        <v>3707381.11</v>
      </c>
      <c r="N43" s="313" t="e">
        <f t="shared" ref="N43" si="154">B43-H43</f>
        <v>#REF!</v>
      </c>
      <c r="O43" s="333" t="e">
        <f t="shared" ref="O43" si="155">C43-I43</f>
        <v>#REF!</v>
      </c>
      <c r="P43" s="333" t="e">
        <f t="shared" ref="P43" si="156">D43-J43</f>
        <v>#REF!</v>
      </c>
      <c r="Q43" s="333" t="e">
        <f t="shared" ref="Q43" si="157">E43-K43</f>
        <v>#REF!</v>
      </c>
      <c r="R43" s="333" t="e">
        <f t="shared" ref="R43" si="158">F43-L43</f>
        <v>#REF!</v>
      </c>
      <c r="S43" s="316" t="e">
        <f t="shared" ref="S43" si="159">SUM(N43:R43)</f>
        <v>#REF!</v>
      </c>
      <c r="T43" s="334" t="e">
        <f t="shared" ref="T43" si="160">H43/B43</f>
        <v>#REF!</v>
      </c>
      <c r="U43" s="334" t="e">
        <f t="shared" ref="U43" si="161">I43/C43</f>
        <v>#REF!</v>
      </c>
      <c r="V43" s="334"/>
      <c r="W43" s="334" t="e">
        <f t="shared" ref="W43" si="162">K43/E43</f>
        <v>#REF!</v>
      </c>
      <c r="X43" s="334" t="e">
        <f t="shared" ref="X43" si="163">L43/F43</f>
        <v>#REF!</v>
      </c>
      <c r="Y43" s="317" t="e">
        <f t="shared" ref="Y43" si="164">M43/G43</f>
        <v>#REF!</v>
      </c>
    </row>
    <row r="44" spans="1:25" x14ac:dyDescent="0.3">
      <c r="A44" s="74"/>
    </row>
    <row r="45" spans="1:25" x14ac:dyDescent="0.3">
      <c r="A45" s="336" t="s">
        <v>3</v>
      </c>
      <c r="B45" s="32" t="e">
        <f>'By Outcome'!F111</f>
        <v>#REF!</v>
      </c>
      <c r="C45" s="31" t="e">
        <f>'By Outcome'!G111</f>
        <v>#REF!</v>
      </c>
      <c r="D45" s="31" t="e">
        <f>'By Outcome'!H111</f>
        <v>#REF!</v>
      </c>
      <c r="E45" s="31" t="e">
        <f>'By Outcome'!I111</f>
        <v>#REF!</v>
      </c>
      <c r="F45" s="31" t="e">
        <f>'By Outcome'!J111</f>
        <v>#REF!</v>
      </c>
      <c r="G45" s="70" t="e">
        <f>'By Outcome'!K111</f>
        <v>#REF!</v>
      </c>
      <c r="H45" s="32">
        <f>'By Outcome'!L111</f>
        <v>0</v>
      </c>
      <c r="I45" s="31">
        <f>'By Outcome'!M111</f>
        <v>0</v>
      </c>
      <c r="J45" s="31">
        <f>'By Outcome'!N111</f>
        <v>0</v>
      </c>
      <c r="K45" s="31">
        <f>'By Outcome'!O111</f>
        <v>0</v>
      </c>
      <c r="L45" s="31">
        <f>'By Outcome'!P111</f>
        <v>0</v>
      </c>
      <c r="M45" s="72">
        <f>'By Outcome'!Q111</f>
        <v>0</v>
      </c>
      <c r="N45" s="54" t="e">
        <f t="shared" ref="N45" si="165">B45-H45</f>
        <v>#REF!</v>
      </c>
      <c r="O45" s="28" t="e">
        <f t="shared" ref="O45" si="166">C45-I45</f>
        <v>#REF!</v>
      </c>
      <c r="P45" s="28" t="e">
        <f t="shared" ref="P45" si="167">D45-J45</f>
        <v>#REF!</v>
      </c>
      <c r="Q45" s="28" t="e">
        <f t="shared" ref="Q45" si="168">E45-K45</f>
        <v>#REF!</v>
      </c>
      <c r="R45" s="28" t="e">
        <f t="shared" ref="R45" si="169">F45-L45</f>
        <v>#REF!</v>
      </c>
      <c r="S45" s="44" t="e">
        <f t="shared" ref="S45" si="170">SUM(N45:R45)</f>
        <v>#REF!</v>
      </c>
      <c r="T45" s="208" t="e">
        <f t="shared" ref="T45" si="171">H45/B45</f>
        <v>#REF!</v>
      </c>
      <c r="U45" s="209"/>
      <c r="V45" s="209"/>
      <c r="W45" s="209"/>
      <c r="X45" s="209"/>
      <c r="Y45" s="209" t="e">
        <f t="shared" ref="Y45" si="172">M45/G45</f>
        <v>#REF!</v>
      </c>
    </row>
    <row r="46" spans="1:25" ht="15" thickBot="1" x14ac:dyDescent="0.35">
      <c r="A46" s="311" t="s">
        <v>4</v>
      </c>
      <c r="B46" s="34" t="e">
        <f>'By Outcome'!F112</f>
        <v>#REF!</v>
      </c>
      <c r="C46" s="35" t="e">
        <f>'By Outcome'!G112</f>
        <v>#REF!</v>
      </c>
      <c r="D46" s="35" t="e">
        <f>'By Outcome'!H112</f>
        <v>#REF!</v>
      </c>
      <c r="E46" s="35" t="e">
        <f>'By Outcome'!I112</f>
        <v>#REF!</v>
      </c>
      <c r="F46" s="35" t="e">
        <f>'By Outcome'!J112</f>
        <v>#REF!</v>
      </c>
      <c r="G46" s="107" t="e">
        <f>'By Outcome'!K112</f>
        <v>#REF!</v>
      </c>
      <c r="H46" s="34">
        <f>'By Outcome'!L112</f>
        <v>57839.03</v>
      </c>
      <c r="I46" s="35">
        <f>'By Outcome'!M112</f>
        <v>341050.63</v>
      </c>
      <c r="J46" s="35">
        <f>'By Outcome'!N112</f>
        <v>0</v>
      </c>
      <c r="K46" s="35">
        <f>'By Outcome'!O112</f>
        <v>0</v>
      </c>
      <c r="L46" s="35">
        <f>'By Outcome'!P112</f>
        <v>0</v>
      </c>
      <c r="M46" s="108">
        <f>'By Outcome'!Q112</f>
        <v>398889.66000000003</v>
      </c>
      <c r="N46" s="54" t="e">
        <f t="shared" ref="N46" si="173">B46-H46</f>
        <v>#REF!</v>
      </c>
      <c r="O46" s="28" t="e">
        <f t="shared" ref="O46" si="174">C46-I46</f>
        <v>#REF!</v>
      </c>
      <c r="P46" s="28" t="e">
        <f t="shared" ref="P46" si="175">D46-J46</f>
        <v>#REF!</v>
      </c>
      <c r="Q46" s="28" t="e">
        <f t="shared" ref="Q46" si="176">E46-K46</f>
        <v>#REF!</v>
      </c>
      <c r="R46" s="28" t="e">
        <f t="shared" ref="R46" si="177">F46-L46</f>
        <v>#REF!</v>
      </c>
      <c r="S46" s="44" t="e">
        <f t="shared" ref="S46" si="178">SUM(N46:R46)</f>
        <v>#REF!</v>
      </c>
      <c r="T46" s="208" t="e">
        <f t="shared" ref="T46" si="179">H46/B46</f>
        <v>#REF!</v>
      </c>
      <c r="U46" s="209" t="e">
        <f t="shared" ref="U46" si="180">I46/C46</f>
        <v>#REF!</v>
      </c>
      <c r="V46" s="209"/>
      <c r="W46" s="209"/>
      <c r="X46" s="209"/>
      <c r="Y46" s="209" t="e">
        <f t="shared" ref="Y46" si="181">M46/G46</f>
        <v>#REF!</v>
      </c>
    </row>
    <row r="47" spans="1:25" ht="15" thickBot="1" x14ac:dyDescent="0.35">
      <c r="A47"/>
      <c r="B47" s="131" t="e">
        <f>SUM(B45:B46)</f>
        <v>#REF!</v>
      </c>
      <c r="C47" s="130" t="e">
        <f t="shared" ref="C47:M47" si="182">SUM(C45:C46)</f>
        <v>#REF!</v>
      </c>
      <c r="D47" s="130" t="e">
        <f t="shared" si="182"/>
        <v>#REF!</v>
      </c>
      <c r="E47" s="130" t="e">
        <f t="shared" si="182"/>
        <v>#REF!</v>
      </c>
      <c r="F47" s="130" t="e">
        <f t="shared" si="182"/>
        <v>#REF!</v>
      </c>
      <c r="G47" s="129" t="e">
        <f t="shared" si="182"/>
        <v>#REF!</v>
      </c>
      <c r="H47" s="58">
        <f t="shared" si="182"/>
        <v>57839.03</v>
      </c>
      <c r="I47" s="130">
        <f t="shared" si="182"/>
        <v>341050.63</v>
      </c>
      <c r="J47" s="284">
        <f t="shared" si="182"/>
        <v>0</v>
      </c>
      <c r="K47" s="284">
        <f t="shared" si="182"/>
        <v>0</v>
      </c>
      <c r="L47" s="284">
        <f t="shared" si="182"/>
        <v>0</v>
      </c>
      <c r="M47" s="59">
        <f t="shared" si="182"/>
        <v>398889.66000000003</v>
      </c>
      <c r="N47" s="313" t="e">
        <f t="shared" ref="N47" si="183">B47-H47</f>
        <v>#REF!</v>
      </c>
      <c r="O47" s="333" t="e">
        <f t="shared" ref="O47" si="184">C47-I47</f>
        <v>#REF!</v>
      </c>
      <c r="P47" s="333" t="e">
        <f t="shared" ref="P47" si="185">D47-J47</f>
        <v>#REF!</v>
      </c>
      <c r="Q47" s="333" t="e">
        <f t="shared" ref="Q47" si="186">E47-K47</f>
        <v>#REF!</v>
      </c>
      <c r="R47" s="333" t="e">
        <f t="shared" ref="R47" si="187">F47-L47</f>
        <v>#REF!</v>
      </c>
      <c r="S47" s="316" t="e">
        <f t="shared" ref="S47" si="188">SUM(N47:R47)</f>
        <v>#REF!</v>
      </c>
      <c r="T47" s="334" t="e">
        <f t="shared" ref="T47" si="189">H47/B47</f>
        <v>#REF!</v>
      </c>
      <c r="U47" s="334" t="e">
        <f t="shared" ref="U47" si="190">I47/C47</f>
        <v>#REF!</v>
      </c>
      <c r="V47" s="334"/>
      <c r="W47" s="334"/>
      <c r="X47" s="334"/>
      <c r="Y47" s="317" t="e">
        <f t="shared" ref="Y47" si="191">M47/G47</f>
        <v>#REF!</v>
      </c>
    </row>
    <row r="48" spans="1:25" x14ac:dyDescent="0.3">
      <c r="A48"/>
      <c r="B48" s="308"/>
      <c r="C48" s="308"/>
      <c r="D48" s="308"/>
      <c r="E48" s="308"/>
      <c r="F48" s="308"/>
      <c r="G48" s="308"/>
      <c r="H48" s="309"/>
      <c r="I48" s="308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10"/>
      <c r="U48" s="310"/>
      <c r="V48" s="310"/>
      <c r="W48" s="310"/>
      <c r="X48" s="310"/>
      <c r="Y48" s="310"/>
    </row>
    <row r="49" spans="1:25" ht="15" thickBot="1" x14ac:dyDescent="0.35">
      <c r="A49"/>
      <c r="B49" s="308"/>
      <c r="C49" s="308"/>
      <c r="D49" s="308"/>
      <c r="E49" s="308"/>
      <c r="F49" s="308"/>
      <c r="G49" s="308"/>
      <c r="H49" s="309"/>
      <c r="I49" s="308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10"/>
      <c r="U49" s="310"/>
      <c r="V49" s="310"/>
      <c r="W49" s="310"/>
      <c r="X49" s="310"/>
      <c r="Y49" s="310"/>
    </row>
    <row r="50" spans="1:25" ht="15" thickBot="1" x14ac:dyDescent="0.35">
      <c r="A50" s="326"/>
      <c r="B50" s="110" t="e">
        <f t="shared" ref="B50:M50" si="192">B47+B43+B38+B33+B26+B22+B16+B8</f>
        <v>#REF!</v>
      </c>
      <c r="C50" s="64" t="e">
        <f t="shared" si="192"/>
        <v>#REF!</v>
      </c>
      <c r="D50" s="64" t="e">
        <f t="shared" si="192"/>
        <v>#REF!</v>
      </c>
      <c r="E50" s="64" t="e">
        <f t="shared" si="192"/>
        <v>#REF!</v>
      </c>
      <c r="F50" s="64" t="e">
        <f t="shared" si="192"/>
        <v>#REF!</v>
      </c>
      <c r="G50" s="112" t="e">
        <f t="shared" si="192"/>
        <v>#REF!</v>
      </c>
      <c r="H50" s="333">
        <f t="shared" si="192"/>
        <v>4233082.8099999996</v>
      </c>
      <c r="I50" s="64">
        <f t="shared" si="192"/>
        <v>9520293.2400000002</v>
      </c>
      <c r="J50" s="314">
        <f t="shared" si="192"/>
        <v>1210968.25</v>
      </c>
      <c r="K50" s="314">
        <f t="shared" si="192"/>
        <v>2114162.29</v>
      </c>
      <c r="L50" s="314">
        <f t="shared" si="192"/>
        <v>1183124.43</v>
      </c>
      <c r="M50" s="315">
        <f t="shared" si="192"/>
        <v>18261631.020000003</v>
      </c>
      <c r="N50" s="313" t="e">
        <f t="shared" ref="N50" si="193">B50-H50</f>
        <v>#REF!</v>
      </c>
      <c r="O50" s="333" t="e">
        <f t="shared" ref="O50" si="194">C50-I50</f>
        <v>#REF!</v>
      </c>
      <c r="P50" s="333" t="e">
        <f t="shared" ref="P50" si="195">D50-J50</f>
        <v>#REF!</v>
      </c>
      <c r="Q50" s="333" t="e">
        <f t="shared" ref="Q50" si="196">E50-K50</f>
        <v>#REF!</v>
      </c>
      <c r="R50" s="333" t="e">
        <f t="shared" ref="R50" si="197">F50-L50</f>
        <v>#REF!</v>
      </c>
      <c r="S50" s="316" t="e">
        <f t="shared" ref="S50" si="198">SUM(N50:R50)</f>
        <v>#REF!</v>
      </c>
      <c r="T50" s="334" t="e">
        <f t="shared" ref="T50" si="199">H50/B50</f>
        <v>#REF!</v>
      </c>
      <c r="U50" s="334" t="e">
        <f t="shared" ref="U50" si="200">I50/C50</f>
        <v>#REF!</v>
      </c>
      <c r="V50" s="334" t="e">
        <f t="shared" ref="V50" si="201">J50/D50</f>
        <v>#REF!</v>
      </c>
      <c r="W50" s="334" t="e">
        <f t="shared" ref="W50" si="202">K50/E50</f>
        <v>#REF!</v>
      </c>
      <c r="X50" s="334" t="e">
        <f t="shared" ref="X50" si="203">L50/F50</f>
        <v>#REF!</v>
      </c>
      <c r="Y50" s="317" t="e">
        <f t="shared" ref="Y50" si="204">M50/G50</f>
        <v>#REF!</v>
      </c>
    </row>
    <row r="51" spans="1:25" x14ac:dyDescent="0.3">
      <c r="B51" s="356" t="e">
        <f>B50/G50</f>
        <v>#REF!</v>
      </c>
      <c r="C51" s="356" t="e">
        <f>C50/G50</f>
        <v>#REF!</v>
      </c>
      <c r="D51" s="356" t="e">
        <f>D50/G50</f>
        <v>#REF!</v>
      </c>
      <c r="E51" s="356" t="e">
        <f>E50/G50</f>
        <v>#REF!</v>
      </c>
      <c r="F51" s="356" t="e">
        <f>F50/G50</f>
        <v>#REF!</v>
      </c>
    </row>
    <row r="52" spans="1:25" ht="15" thickBot="1" x14ac:dyDescent="0.35">
      <c r="A52"/>
    </row>
    <row r="53" spans="1:25" ht="15" thickBot="1" x14ac:dyDescent="0.35">
      <c r="A53"/>
      <c r="B53" s="552" t="s">
        <v>63</v>
      </c>
      <c r="C53" s="553"/>
      <c r="D53" s="553"/>
      <c r="E53" s="553"/>
      <c r="F53" s="554"/>
      <c r="G53" s="555"/>
      <c r="H53" s="541" t="s">
        <v>176</v>
      </c>
      <c r="I53" s="541"/>
      <c r="J53" s="541"/>
      <c r="K53" s="541"/>
      <c r="L53" s="541"/>
      <c r="M53" s="541"/>
      <c r="N53" s="528" t="s">
        <v>159</v>
      </c>
      <c r="O53" s="529"/>
      <c r="P53" s="529"/>
      <c r="Q53" s="529"/>
      <c r="R53" s="530"/>
      <c r="S53" s="531"/>
      <c r="T53" s="533" t="s">
        <v>192</v>
      </c>
      <c r="U53" s="529"/>
      <c r="V53" s="529"/>
      <c r="W53" s="529"/>
      <c r="X53" s="530"/>
      <c r="Y53" s="531"/>
    </row>
    <row r="54" spans="1:25" ht="15" thickBot="1" x14ac:dyDescent="0.35">
      <c r="A54" s="276" t="s">
        <v>191</v>
      </c>
      <c r="B54" s="99" t="s">
        <v>145</v>
      </c>
      <c r="C54" s="100" t="s">
        <v>134</v>
      </c>
      <c r="D54" s="100" t="s">
        <v>135</v>
      </c>
      <c r="E54" s="101" t="s">
        <v>136</v>
      </c>
      <c r="F54" s="101" t="s">
        <v>146</v>
      </c>
      <c r="G54" s="279" t="s">
        <v>144</v>
      </c>
      <c r="H54" s="343" t="s">
        <v>145</v>
      </c>
      <c r="I54" s="100" t="s">
        <v>134</v>
      </c>
      <c r="J54" s="331" t="s">
        <v>135</v>
      </c>
      <c r="K54" s="332" t="s">
        <v>136</v>
      </c>
      <c r="L54" s="332" t="s">
        <v>146</v>
      </c>
      <c r="M54" s="280" t="s">
        <v>144</v>
      </c>
      <c r="N54" s="330" t="s">
        <v>145</v>
      </c>
      <c r="O54" s="331" t="s">
        <v>134</v>
      </c>
      <c r="P54" s="331" t="s">
        <v>135</v>
      </c>
      <c r="Q54" s="332" t="s">
        <v>136</v>
      </c>
      <c r="R54" s="332" t="s">
        <v>146</v>
      </c>
      <c r="S54" s="281" t="s">
        <v>144</v>
      </c>
      <c r="T54" s="343" t="s">
        <v>145</v>
      </c>
      <c r="U54" s="331" t="s">
        <v>134</v>
      </c>
      <c r="V54" s="331" t="s">
        <v>135</v>
      </c>
      <c r="W54" s="332" t="s">
        <v>136</v>
      </c>
      <c r="X54" s="332" t="s">
        <v>146</v>
      </c>
      <c r="Y54" s="281" t="s">
        <v>144</v>
      </c>
    </row>
    <row r="55" spans="1:25" x14ac:dyDescent="0.3">
      <c r="A55" s="353" t="s">
        <v>193</v>
      </c>
      <c r="B55" s="344" t="e">
        <f t="shared" ref="B55:M55" si="205">B8</f>
        <v>#REF!</v>
      </c>
      <c r="C55" s="340" t="e">
        <f t="shared" si="205"/>
        <v>#REF!</v>
      </c>
      <c r="D55" s="340" t="e">
        <f t="shared" si="205"/>
        <v>#REF!</v>
      </c>
      <c r="E55" s="340" t="e">
        <f t="shared" si="205"/>
        <v>#REF!</v>
      </c>
      <c r="F55" s="340" t="e">
        <f t="shared" si="205"/>
        <v>#REF!</v>
      </c>
      <c r="G55" s="350" t="e">
        <f t="shared" si="205"/>
        <v>#REF!</v>
      </c>
      <c r="H55" s="344">
        <f t="shared" si="205"/>
        <v>1377935.01</v>
      </c>
      <c r="I55" s="340">
        <f t="shared" si="205"/>
        <v>287606.02</v>
      </c>
      <c r="J55" s="340">
        <f t="shared" si="205"/>
        <v>0</v>
      </c>
      <c r="K55" s="340">
        <f t="shared" si="205"/>
        <v>201144.71</v>
      </c>
      <c r="L55" s="340">
        <f t="shared" si="205"/>
        <v>35596.400000000001</v>
      </c>
      <c r="M55" s="347">
        <f t="shared" si="205"/>
        <v>1902282.14</v>
      </c>
      <c r="N55" s="45" t="e">
        <f t="shared" ref="N55:N62" si="206">B55-H55</f>
        <v>#REF!</v>
      </c>
      <c r="O55" s="27" t="e">
        <f t="shared" ref="O55:O62" si="207">C55-I55</f>
        <v>#REF!</v>
      </c>
      <c r="P55" s="27" t="e">
        <f t="shared" ref="P55:P62" si="208">D55-J55</f>
        <v>#REF!</v>
      </c>
      <c r="Q55" s="27" t="e">
        <f t="shared" ref="Q55:Q62" si="209">E55-K55</f>
        <v>#REF!</v>
      </c>
      <c r="R55" s="27" t="e">
        <f t="shared" ref="R55:R62" si="210">F55-L55</f>
        <v>#REF!</v>
      </c>
      <c r="S55" s="46" t="e">
        <f t="shared" ref="S55:S62" si="211">SUM(N55:R55)</f>
        <v>#REF!</v>
      </c>
      <c r="T55" s="216" t="e">
        <f t="shared" ref="T55:T62" si="212">H55/B55</f>
        <v>#REF!</v>
      </c>
      <c r="U55" s="217" t="e">
        <f t="shared" ref="U55:U62" si="213">I55/C55</f>
        <v>#REF!</v>
      </c>
      <c r="V55" s="217"/>
      <c r="W55" s="217" t="e">
        <f t="shared" ref="W55:W61" si="214">K55/E55</f>
        <v>#REF!</v>
      </c>
      <c r="X55" s="217" t="e">
        <f t="shared" ref="X55:X61" si="215">L55/F55</f>
        <v>#REF!</v>
      </c>
      <c r="Y55" s="219" t="e">
        <f t="shared" ref="Y55:Y62" si="216">M55/G55</f>
        <v>#REF!</v>
      </c>
    </row>
    <row r="56" spans="1:25" x14ac:dyDescent="0.3">
      <c r="A56" s="354" t="s">
        <v>194</v>
      </c>
      <c r="B56" s="345" t="e">
        <f t="shared" ref="B56:M56" si="217">B16</f>
        <v>#REF!</v>
      </c>
      <c r="C56" s="341" t="e">
        <f t="shared" si="217"/>
        <v>#REF!</v>
      </c>
      <c r="D56" s="341" t="e">
        <f t="shared" si="217"/>
        <v>#REF!</v>
      </c>
      <c r="E56" s="341" t="e">
        <f t="shared" si="217"/>
        <v>#REF!</v>
      </c>
      <c r="F56" s="341" t="e">
        <f t="shared" si="217"/>
        <v>#REF!</v>
      </c>
      <c r="G56" s="351" t="e">
        <f t="shared" si="217"/>
        <v>#REF!</v>
      </c>
      <c r="H56" s="345">
        <f t="shared" si="217"/>
        <v>25034.440000000002</v>
      </c>
      <c r="I56" s="341">
        <f t="shared" si="217"/>
        <v>1329036.02</v>
      </c>
      <c r="J56" s="341">
        <f t="shared" si="217"/>
        <v>0</v>
      </c>
      <c r="K56" s="341">
        <f t="shared" si="217"/>
        <v>200272</v>
      </c>
      <c r="L56" s="341">
        <f t="shared" si="217"/>
        <v>0</v>
      </c>
      <c r="M56" s="348">
        <f t="shared" si="217"/>
        <v>1554342.46</v>
      </c>
      <c r="N56" s="43" t="e">
        <f t="shared" si="206"/>
        <v>#REF!</v>
      </c>
      <c r="O56" s="28" t="e">
        <f t="shared" si="207"/>
        <v>#REF!</v>
      </c>
      <c r="P56" s="28" t="e">
        <f t="shared" si="208"/>
        <v>#REF!</v>
      </c>
      <c r="Q56" s="28" t="e">
        <f t="shared" si="209"/>
        <v>#REF!</v>
      </c>
      <c r="R56" s="28" t="e">
        <f t="shared" si="210"/>
        <v>#REF!</v>
      </c>
      <c r="S56" s="44" t="e">
        <f t="shared" si="211"/>
        <v>#REF!</v>
      </c>
      <c r="T56" s="208" t="e">
        <f t="shared" si="212"/>
        <v>#REF!</v>
      </c>
      <c r="U56" s="209" t="e">
        <f t="shared" si="213"/>
        <v>#REF!</v>
      </c>
      <c r="V56" s="209"/>
      <c r="W56" s="209" t="e">
        <f t="shared" si="214"/>
        <v>#REF!</v>
      </c>
      <c r="X56" s="209"/>
      <c r="Y56" s="211" t="e">
        <f t="shared" si="216"/>
        <v>#REF!</v>
      </c>
    </row>
    <row r="57" spans="1:25" x14ac:dyDescent="0.3">
      <c r="A57" s="354" t="s">
        <v>195</v>
      </c>
      <c r="B57" s="345" t="e">
        <f t="shared" ref="B57:M57" si="218">B22</f>
        <v>#REF!</v>
      </c>
      <c r="C57" s="341" t="e">
        <f t="shared" si="218"/>
        <v>#REF!</v>
      </c>
      <c r="D57" s="341" t="e">
        <f t="shared" si="218"/>
        <v>#REF!</v>
      </c>
      <c r="E57" s="341" t="e">
        <f t="shared" si="218"/>
        <v>#REF!</v>
      </c>
      <c r="F57" s="341" t="e">
        <f t="shared" si="218"/>
        <v>#REF!</v>
      </c>
      <c r="G57" s="351" t="e">
        <f t="shared" si="218"/>
        <v>#REF!</v>
      </c>
      <c r="H57" s="345">
        <f t="shared" si="218"/>
        <v>153820.24</v>
      </c>
      <c r="I57" s="341">
        <f t="shared" si="218"/>
        <v>573204.91</v>
      </c>
      <c r="J57" s="341">
        <f t="shared" si="218"/>
        <v>0</v>
      </c>
      <c r="K57" s="341">
        <f t="shared" si="218"/>
        <v>32624.84</v>
      </c>
      <c r="L57" s="341">
        <f t="shared" si="218"/>
        <v>0</v>
      </c>
      <c r="M57" s="348">
        <f t="shared" si="218"/>
        <v>759649.99</v>
      </c>
      <c r="N57" s="43" t="e">
        <f t="shared" si="206"/>
        <v>#REF!</v>
      </c>
      <c r="O57" s="28" t="e">
        <f t="shared" si="207"/>
        <v>#REF!</v>
      </c>
      <c r="P57" s="28" t="e">
        <f t="shared" si="208"/>
        <v>#REF!</v>
      </c>
      <c r="Q57" s="28" t="e">
        <f t="shared" si="209"/>
        <v>#REF!</v>
      </c>
      <c r="R57" s="28" t="e">
        <f t="shared" si="210"/>
        <v>#REF!</v>
      </c>
      <c r="S57" s="44" t="e">
        <f t="shared" si="211"/>
        <v>#REF!</v>
      </c>
      <c r="T57" s="208" t="e">
        <f t="shared" si="212"/>
        <v>#REF!</v>
      </c>
      <c r="U57" s="209" t="e">
        <f t="shared" si="213"/>
        <v>#REF!</v>
      </c>
      <c r="V57" s="209"/>
      <c r="W57" s="209" t="e">
        <f t="shared" si="214"/>
        <v>#REF!</v>
      </c>
      <c r="X57" s="209"/>
      <c r="Y57" s="211" t="e">
        <f t="shared" si="216"/>
        <v>#REF!</v>
      </c>
    </row>
    <row r="58" spans="1:25" x14ac:dyDescent="0.3">
      <c r="A58" s="354" t="s">
        <v>196</v>
      </c>
      <c r="B58" s="345" t="e">
        <f t="shared" ref="B58:M58" si="219">B26</f>
        <v>#REF!</v>
      </c>
      <c r="C58" s="341" t="e">
        <f t="shared" si="219"/>
        <v>#REF!</v>
      </c>
      <c r="D58" s="341" t="e">
        <f t="shared" si="219"/>
        <v>#REF!</v>
      </c>
      <c r="E58" s="341" t="e">
        <f t="shared" si="219"/>
        <v>#REF!</v>
      </c>
      <c r="F58" s="341" t="e">
        <f t="shared" si="219"/>
        <v>#REF!</v>
      </c>
      <c r="G58" s="351" t="e">
        <f t="shared" si="219"/>
        <v>#REF!</v>
      </c>
      <c r="H58" s="345">
        <f t="shared" si="219"/>
        <v>0</v>
      </c>
      <c r="I58" s="341">
        <f t="shared" si="219"/>
        <v>0</v>
      </c>
      <c r="J58" s="341">
        <f t="shared" si="219"/>
        <v>1210968.25</v>
      </c>
      <c r="K58" s="341">
        <f t="shared" si="219"/>
        <v>180521.76</v>
      </c>
      <c r="L58" s="341">
        <f t="shared" si="219"/>
        <v>8109</v>
      </c>
      <c r="M58" s="348">
        <f t="shared" si="219"/>
        <v>1399599.01</v>
      </c>
      <c r="N58" s="43" t="e">
        <f t="shared" si="206"/>
        <v>#REF!</v>
      </c>
      <c r="O58" s="28" t="e">
        <f t="shared" si="207"/>
        <v>#REF!</v>
      </c>
      <c r="P58" s="28" t="e">
        <f t="shared" si="208"/>
        <v>#REF!</v>
      </c>
      <c r="Q58" s="28" t="e">
        <f t="shared" si="209"/>
        <v>#REF!</v>
      </c>
      <c r="R58" s="28" t="e">
        <f t="shared" si="210"/>
        <v>#REF!</v>
      </c>
      <c r="S58" s="44" t="e">
        <f t="shared" si="211"/>
        <v>#REF!</v>
      </c>
      <c r="T58" s="208"/>
      <c r="U58" s="209"/>
      <c r="V58" s="209" t="e">
        <f t="shared" ref="V58" si="220">J58/D58</f>
        <v>#REF!</v>
      </c>
      <c r="W58" s="209" t="e">
        <f t="shared" si="214"/>
        <v>#REF!</v>
      </c>
      <c r="X58" s="209" t="e">
        <f t="shared" si="215"/>
        <v>#REF!</v>
      </c>
      <c r="Y58" s="211" t="e">
        <f t="shared" si="216"/>
        <v>#REF!</v>
      </c>
    </row>
    <row r="59" spans="1:25" x14ac:dyDescent="0.3">
      <c r="A59" s="354" t="s">
        <v>200</v>
      </c>
      <c r="B59" s="345" t="e">
        <f t="shared" ref="B59:M59" si="221">B33</f>
        <v>#REF!</v>
      </c>
      <c r="C59" s="341" t="e">
        <f t="shared" si="221"/>
        <v>#REF!</v>
      </c>
      <c r="D59" s="341" t="e">
        <f t="shared" si="221"/>
        <v>#REF!</v>
      </c>
      <c r="E59" s="341" t="e">
        <f t="shared" si="221"/>
        <v>#REF!</v>
      </c>
      <c r="F59" s="341" t="e">
        <f t="shared" si="221"/>
        <v>#REF!</v>
      </c>
      <c r="G59" s="351" t="e">
        <f t="shared" si="221"/>
        <v>#REF!</v>
      </c>
      <c r="H59" s="345">
        <f t="shared" si="221"/>
        <v>432434.44</v>
      </c>
      <c r="I59" s="341">
        <f t="shared" si="221"/>
        <v>3598982.14</v>
      </c>
      <c r="J59" s="341">
        <f t="shared" si="221"/>
        <v>0</v>
      </c>
      <c r="K59" s="341">
        <f t="shared" si="221"/>
        <v>1459306.98</v>
      </c>
      <c r="L59" s="341">
        <f t="shared" si="221"/>
        <v>955313.87</v>
      </c>
      <c r="M59" s="348">
        <f t="shared" si="221"/>
        <v>6446037.4300000006</v>
      </c>
      <c r="N59" s="43" t="e">
        <f t="shared" si="206"/>
        <v>#REF!</v>
      </c>
      <c r="O59" s="28" t="e">
        <f t="shared" si="207"/>
        <v>#REF!</v>
      </c>
      <c r="P59" s="28" t="e">
        <f t="shared" si="208"/>
        <v>#REF!</v>
      </c>
      <c r="Q59" s="28" t="e">
        <f t="shared" si="209"/>
        <v>#REF!</v>
      </c>
      <c r="R59" s="28" t="e">
        <f t="shared" si="210"/>
        <v>#REF!</v>
      </c>
      <c r="S59" s="44" t="e">
        <f t="shared" si="211"/>
        <v>#REF!</v>
      </c>
      <c r="T59" s="208" t="e">
        <f t="shared" si="212"/>
        <v>#REF!</v>
      </c>
      <c r="U59" s="209" t="e">
        <f t="shared" si="213"/>
        <v>#REF!</v>
      </c>
      <c r="V59" s="209"/>
      <c r="W59" s="209" t="e">
        <f t="shared" si="214"/>
        <v>#REF!</v>
      </c>
      <c r="X59" s="209" t="e">
        <f t="shared" si="215"/>
        <v>#REF!</v>
      </c>
      <c r="Y59" s="211" t="e">
        <f t="shared" si="216"/>
        <v>#REF!</v>
      </c>
    </row>
    <row r="60" spans="1:25" x14ac:dyDescent="0.3">
      <c r="A60" s="354" t="s">
        <v>197</v>
      </c>
      <c r="B60" s="345" t="e">
        <f t="shared" ref="B60:M60" si="222">B38</f>
        <v>#REF!</v>
      </c>
      <c r="C60" s="341" t="e">
        <f t="shared" si="222"/>
        <v>#REF!</v>
      </c>
      <c r="D60" s="341" t="e">
        <f t="shared" si="222"/>
        <v>#REF!</v>
      </c>
      <c r="E60" s="341" t="e">
        <f t="shared" si="222"/>
        <v>#REF!</v>
      </c>
      <c r="F60" s="341" t="e">
        <f t="shared" si="222"/>
        <v>#REF!</v>
      </c>
      <c r="G60" s="351" t="e">
        <f t="shared" si="222"/>
        <v>#REF!</v>
      </c>
      <c r="H60" s="345">
        <f t="shared" si="222"/>
        <v>938826.72</v>
      </c>
      <c r="I60" s="341">
        <f t="shared" si="222"/>
        <v>1074000.3400000001</v>
      </c>
      <c r="J60" s="341">
        <f t="shared" si="222"/>
        <v>0</v>
      </c>
      <c r="K60" s="341">
        <f t="shared" si="222"/>
        <v>0</v>
      </c>
      <c r="L60" s="341">
        <f t="shared" si="222"/>
        <v>80622.16</v>
      </c>
      <c r="M60" s="348">
        <f t="shared" si="222"/>
        <v>2093449.2200000002</v>
      </c>
      <c r="N60" s="43" t="e">
        <f t="shared" si="206"/>
        <v>#REF!</v>
      </c>
      <c r="O60" s="28" t="e">
        <f t="shared" si="207"/>
        <v>#REF!</v>
      </c>
      <c r="P60" s="28" t="e">
        <f t="shared" si="208"/>
        <v>#REF!</v>
      </c>
      <c r="Q60" s="28" t="e">
        <f t="shared" si="209"/>
        <v>#REF!</v>
      </c>
      <c r="R60" s="28" t="e">
        <f t="shared" si="210"/>
        <v>#REF!</v>
      </c>
      <c r="S60" s="44" t="e">
        <f t="shared" si="211"/>
        <v>#REF!</v>
      </c>
      <c r="T60" s="208" t="e">
        <f t="shared" si="212"/>
        <v>#REF!</v>
      </c>
      <c r="U60" s="209" t="e">
        <f t="shared" si="213"/>
        <v>#REF!</v>
      </c>
      <c r="V60" s="209"/>
      <c r="W60" s="209" t="e">
        <f t="shared" si="214"/>
        <v>#REF!</v>
      </c>
      <c r="X60" s="209" t="e">
        <f t="shared" si="215"/>
        <v>#REF!</v>
      </c>
      <c r="Y60" s="211" t="e">
        <f t="shared" si="216"/>
        <v>#REF!</v>
      </c>
    </row>
    <row r="61" spans="1:25" x14ac:dyDescent="0.3">
      <c r="A61" s="354" t="s">
        <v>198</v>
      </c>
      <c r="B61" s="345" t="e">
        <f t="shared" ref="B61:M61" si="223">B43</f>
        <v>#REF!</v>
      </c>
      <c r="C61" s="341" t="e">
        <f t="shared" si="223"/>
        <v>#REF!</v>
      </c>
      <c r="D61" s="341" t="e">
        <f t="shared" si="223"/>
        <v>#REF!</v>
      </c>
      <c r="E61" s="341" t="e">
        <f t="shared" si="223"/>
        <v>#REF!</v>
      </c>
      <c r="F61" s="341" t="e">
        <f t="shared" si="223"/>
        <v>#REF!</v>
      </c>
      <c r="G61" s="351" t="e">
        <f t="shared" si="223"/>
        <v>#REF!</v>
      </c>
      <c r="H61" s="345">
        <f t="shared" si="223"/>
        <v>1247192.93</v>
      </c>
      <c r="I61" s="341">
        <f t="shared" si="223"/>
        <v>2316413.1800000002</v>
      </c>
      <c r="J61" s="341">
        <f t="shared" si="223"/>
        <v>0</v>
      </c>
      <c r="K61" s="341">
        <f t="shared" si="223"/>
        <v>40292</v>
      </c>
      <c r="L61" s="341">
        <f t="shared" si="223"/>
        <v>103483</v>
      </c>
      <c r="M61" s="348">
        <f t="shared" si="223"/>
        <v>3707381.11</v>
      </c>
      <c r="N61" s="43" t="e">
        <f t="shared" si="206"/>
        <v>#REF!</v>
      </c>
      <c r="O61" s="28" t="e">
        <f t="shared" si="207"/>
        <v>#REF!</v>
      </c>
      <c r="P61" s="28" t="e">
        <f t="shared" si="208"/>
        <v>#REF!</v>
      </c>
      <c r="Q61" s="28" t="e">
        <f t="shared" si="209"/>
        <v>#REF!</v>
      </c>
      <c r="R61" s="28" t="e">
        <f t="shared" si="210"/>
        <v>#REF!</v>
      </c>
      <c r="S61" s="44" t="e">
        <f t="shared" si="211"/>
        <v>#REF!</v>
      </c>
      <c r="T61" s="208" t="e">
        <f t="shared" si="212"/>
        <v>#REF!</v>
      </c>
      <c r="U61" s="209" t="e">
        <f t="shared" si="213"/>
        <v>#REF!</v>
      </c>
      <c r="V61" s="209"/>
      <c r="W61" s="209" t="e">
        <f t="shared" si="214"/>
        <v>#REF!</v>
      </c>
      <c r="X61" s="209" t="e">
        <f t="shared" si="215"/>
        <v>#REF!</v>
      </c>
      <c r="Y61" s="211" t="e">
        <f t="shared" si="216"/>
        <v>#REF!</v>
      </c>
    </row>
    <row r="62" spans="1:25" ht="15" thickBot="1" x14ac:dyDescent="0.35">
      <c r="A62" s="355" t="s">
        <v>199</v>
      </c>
      <c r="B62" s="346" t="e">
        <f>B47</f>
        <v>#REF!</v>
      </c>
      <c r="C62" s="342" t="e">
        <f t="shared" ref="C62:M62" si="224">C47</f>
        <v>#REF!</v>
      </c>
      <c r="D62" s="342" t="e">
        <f t="shared" si="224"/>
        <v>#REF!</v>
      </c>
      <c r="E62" s="342" t="e">
        <f t="shared" si="224"/>
        <v>#REF!</v>
      </c>
      <c r="F62" s="342" t="e">
        <f t="shared" si="224"/>
        <v>#REF!</v>
      </c>
      <c r="G62" s="352" t="e">
        <f t="shared" si="224"/>
        <v>#REF!</v>
      </c>
      <c r="H62" s="346">
        <f t="shared" si="224"/>
        <v>57839.03</v>
      </c>
      <c r="I62" s="342">
        <f t="shared" si="224"/>
        <v>341050.63</v>
      </c>
      <c r="J62" s="342">
        <f t="shared" si="224"/>
        <v>0</v>
      </c>
      <c r="K62" s="342">
        <f t="shared" si="224"/>
        <v>0</v>
      </c>
      <c r="L62" s="342">
        <f t="shared" si="224"/>
        <v>0</v>
      </c>
      <c r="M62" s="349">
        <f t="shared" si="224"/>
        <v>398889.66000000003</v>
      </c>
      <c r="N62" s="47" t="e">
        <f t="shared" si="206"/>
        <v>#REF!</v>
      </c>
      <c r="O62" s="29" t="e">
        <f t="shared" si="207"/>
        <v>#REF!</v>
      </c>
      <c r="P62" s="29" t="e">
        <f t="shared" si="208"/>
        <v>#REF!</v>
      </c>
      <c r="Q62" s="29" t="e">
        <f t="shared" si="209"/>
        <v>#REF!</v>
      </c>
      <c r="R62" s="29" t="e">
        <f t="shared" si="210"/>
        <v>#REF!</v>
      </c>
      <c r="S62" s="48" t="e">
        <f t="shared" si="211"/>
        <v>#REF!</v>
      </c>
      <c r="T62" s="222" t="e">
        <f t="shared" si="212"/>
        <v>#REF!</v>
      </c>
      <c r="U62" s="223" t="e">
        <f t="shared" si="213"/>
        <v>#REF!</v>
      </c>
      <c r="V62" s="223"/>
      <c r="W62" s="223"/>
      <c r="X62" s="223"/>
      <c r="Y62" s="225" t="e">
        <f t="shared" si="216"/>
        <v>#REF!</v>
      </c>
    </row>
    <row r="63" spans="1:25" ht="15" thickBot="1" x14ac:dyDescent="0.35">
      <c r="B63" s="131" t="e">
        <f>SUM(B55:B62)</f>
        <v>#REF!</v>
      </c>
      <c r="C63" s="130" t="e">
        <f t="shared" ref="C63:M63" si="225">SUM(C55:C62)</f>
        <v>#REF!</v>
      </c>
      <c r="D63" s="130" t="e">
        <f t="shared" si="225"/>
        <v>#REF!</v>
      </c>
      <c r="E63" s="130" t="e">
        <f t="shared" si="225"/>
        <v>#REF!</v>
      </c>
      <c r="F63" s="130" t="e">
        <f t="shared" si="225"/>
        <v>#REF!</v>
      </c>
      <c r="G63" s="129" t="e">
        <f t="shared" si="225"/>
        <v>#REF!</v>
      </c>
      <c r="H63" s="58">
        <f t="shared" si="225"/>
        <v>4233082.8099999996</v>
      </c>
      <c r="I63" s="130">
        <f t="shared" si="225"/>
        <v>9520293.2400000002</v>
      </c>
      <c r="J63" s="284">
        <f t="shared" si="225"/>
        <v>1210968.25</v>
      </c>
      <c r="K63" s="284">
        <f t="shared" si="225"/>
        <v>2114162.29</v>
      </c>
      <c r="L63" s="284">
        <f t="shared" si="225"/>
        <v>1183124.43</v>
      </c>
      <c r="M63" s="59">
        <f t="shared" si="225"/>
        <v>18261631.020000003</v>
      </c>
      <c r="N63" s="313" t="e">
        <f t="shared" ref="N63" si="226">B63-H63</f>
        <v>#REF!</v>
      </c>
      <c r="O63" s="333" t="e">
        <f t="shared" ref="O63" si="227">C63-I63</f>
        <v>#REF!</v>
      </c>
      <c r="P63" s="333" t="e">
        <f t="shared" ref="P63" si="228">D63-J63</f>
        <v>#REF!</v>
      </c>
      <c r="Q63" s="333" t="e">
        <f t="shared" ref="Q63" si="229">E63-K63</f>
        <v>#REF!</v>
      </c>
      <c r="R63" s="333" t="e">
        <f t="shared" ref="R63" si="230">F63-L63</f>
        <v>#REF!</v>
      </c>
      <c r="S63" s="316" t="e">
        <f t="shared" ref="S63" si="231">SUM(N63:R63)</f>
        <v>#REF!</v>
      </c>
      <c r="T63" s="334" t="e">
        <f t="shared" ref="T63" si="232">H63/B63</f>
        <v>#REF!</v>
      </c>
      <c r="U63" s="334" t="e">
        <f t="shared" ref="U63" si="233">I63/C63</f>
        <v>#REF!</v>
      </c>
      <c r="V63" s="334" t="e">
        <f t="shared" ref="V63" si="234">J63/D63</f>
        <v>#REF!</v>
      </c>
      <c r="W63" s="334" t="e">
        <f t="shared" ref="W63" si="235">K63/E63</f>
        <v>#REF!</v>
      </c>
      <c r="X63" s="334" t="e">
        <f t="shared" ref="X63" si="236">L63/F63</f>
        <v>#REF!</v>
      </c>
      <c r="Y63" s="317" t="e">
        <f t="shared" ref="Y63" si="237">M63/G63</f>
        <v>#REF!</v>
      </c>
    </row>
    <row r="65" spans="1:25" x14ac:dyDescent="0.3">
      <c r="N65" s="412"/>
      <c r="O65" s="1"/>
      <c r="P65" s="417" t="s">
        <v>177</v>
      </c>
      <c r="Q65" s="418" t="s">
        <v>178</v>
      </c>
      <c r="R65" s="2"/>
      <c r="S65" s="1"/>
      <c r="T65" s="412"/>
      <c r="U65" s="258"/>
      <c r="V65" s="417" t="s">
        <v>177</v>
      </c>
      <c r="W65" s="418" t="s">
        <v>178</v>
      </c>
      <c r="X65" s="259"/>
      <c r="Y65" s="258"/>
    </row>
    <row r="74" spans="1:25" x14ac:dyDescent="0.3">
      <c r="A74" s="361" t="s">
        <v>193</v>
      </c>
      <c r="B74" s="362" t="e">
        <f>G55/G63</f>
        <v>#REF!</v>
      </c>
    </row>
    <row r="75" spans="1:25" x14ac:dyDescent="0.3">
      <c r="A75" s="361" t="s">
        <v>194</v>
      </c>
      <c r="B75" s="362" t="e">
        <f>G56/G63</f>
        <v>#REF!</v>
      </c>
      <c r="D75" s="361" t="s">
        <v>201</v>
      </c>
      <c r="E75" s="341" t="e">
        <f>G55+G56</f>
        <v>#REF!</v>
      </c>
      <c r="F75" s="362" t="e">
        <f>E75/E80</f>
        <v>#REF!</v>
      </c>
      <c r="H75" s="362" t="e">
        <f>E75/G76</f>
        <v>#REF!</v>
      </c>
    </row>
    <row r="76" spans="1:25" x14ac:dyDescent="0.3">
      <c r="A76" s="361" t="s">
        <v>195</v>
      </c>
      <c r="B76" s="362" t="e">
        <f>G57/G63</f>
        <v>#REF!</v>
      </c>
      <c r="D76" s="361" t="s">
        <v>202</v>
      </c>
      <c r="E76" s="341" t="e">
        <f>G57+G59+G60</f>
        <v>#REF!</v>
      </c>
      <c r="F76" s="362" t="e">
        <f>E76/E80</f>
        <v>#REF!</v>
      </c>
      <c r="G76" s="351" t="e">
        <f>E76+E75</f>
        <v>#REF!</v>
      </c>
      <c r="H76" s="362" t="e">
        <f>E76/G76</f>
        <v>#REF!</v>
      </c>
    </row>
    <row r="77" spans="1:25" x14ac:dyDescent="0.3">
      <c r="A77" s="361" t="s">
        <v>196</v>
      </c>
      <c r="B77" s="362" t="e">
        <f>G58/G63</f>
        <v>#REF!</v>
      </c>
      <c r="D77" s="361" t="s">
        <v>203</v>
      </c>
      <c r="E77" s="341" t="e">
        <f>G58</f>
        <v>#REF!</v>
      </c>
      <c r="F77" s="362" t="e">
        <f>E77/E80</f>
        <v>#REF!</v>
      </c>
    </row>
    <row r="78" spans="1:25" x14ac:dyDescent="0.3">
      <c r="A78" s="361" t="s">
        <v>200</v>
      </c>
      <c r="B78" s="362" t="e">
        <f>G59/G63</f>
        <v>#REF!</v>
      </c>
      <c r="D78" s="361" t="s">
        <v>204</v>
      </c>
      <c r="E78" s="341" t="e">
        <f>G61</f>
        <v>#REF!</v>
      </c>
      <c r="F78" s="362" t="e">
        <f>E78/E80</f>
        <v>#REF!</v>
      </c>
    </row>
    <row r="79" spans="1:25" x14ac:dyDescent="0.3">
      <c r="A79" s="361" t="s">
        <v>197</v>
      </c>
      <c r="B79" s="362" t="e">
        <f>G60/G63</f>
        <v>#REF!</v>
      </c>
      <c r="D79" s="361" t="s">
        <v>205</v>
      </c>
      <c r="E79" s="341" t="e">
        <f>G62</f>
        <v>#REF!</v>
      </c>
      <c r="F79" s="362" t="e">
        <f>E79/E80</f>
        <v>#REF!</v>
      </c>
    </row>
    <row r="80" spans="1:25" x14ac:dyDescent="0.3">
      <c r="A80" s="361" t="s">
        <v>198</v>
      </c>
      <c r="B80" s="362" t="e">
        <f>G61/G63</f>
        <v>#REF!</v>
      </c>
      <c r="E80" s="341" t="e">
        <f>SUM(E75:E79)</f>
        <v>#REF!</v>
      </c>
    </row>
    <row r="81" spans="1:2" x14ac:dyDescent="0.3">
      <c r="A81" s="361" t="s">
        <v>199</v>
      </c>
      <c r="B81" s="362" t="e">
        <f>G62/G63</f>
        <v>#REF!</v>
      </c>
    </row>
    <row r="82" spans="1:2" x14ac:dyDescent="0.3">
      <c r="B82" s="363" t="e">
        <f>SUM(B74:B81)</f>
        <v>#REF!</v>
      </c>
    </row>
  </sheetData>
  <mergeCells count="8">
    <mergeCell ref="B2:G2"/>
    <mergeCell ref="H2:M2"/>
    <mergeCell ref="N2:S2"/>
    <mergeCell ref="T2:Y2"/>
    <mergeCell ref="B53:G53"/>
    <mergeCell ref="H53:M53"/>
    <mergeCell ref="N53:S53"/>
    <mergeCell ref="T53:Y53"/>
  </mergeCells>
  <conditionalFormatting sqref="N4:S4 N46:Y46">
    <cfRule type="cellIs" dxfId="87" priority="97" operator="lessThan">
      <formula>0</formula>
    </cfRule>
    <cfRule type="cellIs" dxfId="86" priority="98" operator="greaterThan">
      <formula>0</formula>
    </cfRule>
  </conditionalFormatting>
  <conditionalFormatting sqref="T4:Y4">
    <cfRule type="cellIs" dxfId="85" priority="95" operator="lessThan">
      <formula>0</formula>
    </cfRule>
    <cfRule type="cellIs" dxfId="84" priority="96" operator="greaterThan">
      <formula>0</formula>
    </cfRule>
  </conditionalFormatting>
  <conditionalFormatting sqref="T4:Y4 T46:Y46">
    <cfRule type="cellIs" dxfId="83" priority="94" operator="between">
      <formula>#DIV/0!</formula>
      <formula>0</formula>
    </cfRule>
  </conditionalFormatting>
  <conditionalFormatting sqref="N5:S8">
    <cfRule type="cellIs" dxfId="82" priority="92" operator="lessThan">
      <formula>0</formula>
    </cfRule>
    <cfRule type="cellIs" dxfId="81" priority="93" operator="greaterThan">
      <formula>0</formula>
    </cfRule>
  </conditionalFormatting>
  <conditionalFormatting sqref="T5:Y8">
    <cfRule type="cellIs" dxfId="80" priority="90" operator="lessThan">
      <formula>0</formula>
    </cfRule>
    <cfRule type="cellIs" dxfId="79" priority="91" operator="greaterThan">
      <formula>0</formula>
    </cfRule>
  </conditionalFormatting>
  <conditionalFormatting sqref="T5:Y8">
    <cfRule type="cellIs" dxfId="78" priority="89" operator="between">
      <formula>#DIV/0!</formula>
      <formula>0</formula>
    </cfRule>
  </conditionalFormatting>
  <conditionalFormatting sqref="N16:S16">
    <cfRule type="cellIs" dxfId="77" priority="87" operator="lessThan">
      <formula>0</formula>
    </cfRule>
    <cfRule type="cellIs" dxfId="76" priority="88" operator="greaterThan">
      <formula>0</formula>
    </cfRule>
  </conditionalFormatting>
  <conditionalFormatting sqref="T16:Y16">
    <cfRule type="cellIs" dxfId="75" priority="85" operator="lessThan">
      <formula>0</formula>
    </cfRule>
    <cfRule type="cellIs" dxfId="74" priority="86" operator="greaterThan">
      <formula>0</formula>
    </cfRule>
  </conditionalFormatting>
  <conditionalFormatting sqref="T16:Y16">
    <cfRule type="cellIs" dxfId="73" priority="84" operator="between">
      <formula>#DIV/0!</formula>
      <formula>0</formula>
    </cfRule>
  </conditionalFormatting>
  <conditionalFormatting sqref="N10:S15">
    <cfRule type="cellIs" dxfId="72" priority="82" operator="lessThan">
      <formula>0</formula>
    </cfRule>
    <cfRule type="cellIs" dxfId="71" priority="83" operator="greaterThan">
      <formula>0</formula>
    </cfRule>
  </conditionalFormatting>
  <conditionalFormatting sqref="T10:Y15">
    <cfRule type="cellIs" dxfId="70" priority="80" operator="lessThan">
      <formula>0</formula>
    </cfRule>
    <cfRule type="cellIs" dxfId="69" priority="81" operator="greaterThan">
      <formula>0</formula>
    </cfRule>
  </conditionalFormatting>
  <conditionalFormatting sqref="T10:Y15">
    <cfRule type="cellIs" dxfId="68" priority="79" operator="between">
      <formula>#DIV/0!</formula>
      <formula>0</formula>
    </cfRule>
  </conditionalFormatting>
  <conditionalFormatting sqref="N50:S50">
    <cfRule type="cellIs" dxfId="67" priority="47" operator="lessThan">
      <formula>0</formula>
    </cfRule>
    <cfRule type="cellIs" dxfId="66" priority="48" operator="greaterThan">
      <formula>0</formula>
    </cfRule>
  </conditionalFormatting>
  <conditionalFormatting sqref="T50:Y50">
    <cfRule type="cellIs" dxfId="65" priority="45" operator="lessThan">
      <formula>0</formula>
    </cfRule>
    <cfRule type="cellIs" dxfId="64" priority="46" operator="greaterThan">
      <formula>0</formula>
    </cfRule>
  </conditionalFormatting>
  <conditionalFormatting sqref="T50:Y50">
    <cfRule type="cellIs" dxfId="63" priority="44" operator="between">
      <formula>#DIV/0!</formula>
      <formula>0</formula>
    </cfRule>
  </conditionalFormatting>
  <conditionalFormatting sqref="N26:S26">
    <cfRule type="cellIs" dxfId="62" priority="72" operator="lessThan">
      <formula>0</formula>
    </cfRule>
    <cfRule type="cellIs" dxfId="61" priority="73" operator="greaterThan">
      <formula>0</formula>
    </cfRule>
  </conditionalFormatting>
  <conditionalFormatting sqref="T26:Y26">
    <cfRule type="cellIs" dxfId="60" priority="70" operator="lessThan">
      <formula>0</formula>
    </cfRule>
    <cfRule type="cellIs" dxfId="59" priority="71" operator="greaterThan">
      <formula>0</formula>
    </cfRule>
  </conditionalFormatting>
  <conditionalFormatting sqref="T26:Y26">
    <cfRule type="cellIs" dxfId="58" priority="69" operator="between">
      <formula>#DIV/0!</formula>
      <formula>0</formula>
    </cfRule>
  </conditionalFormatting>
  <conditionalFormatting sqref="N33:S33">
    <cfRule type="cellIs" dxfId="57" priority="67" operator="lessThan">
      <formula>0</formula>
    </cfRule>
    <cfRule type="cellIs" dxfId="56" priority="68" operator="greaterThan">
      <formula>0</formula>
    </cfRule>
  </conditionalFormatting>
  <conditionalFormatting sqref="T33:Y33">
    <cfRule type="cellIs" dxfId="55" priority="65" operator="lessThan">
      <formula>0</formula>
    </cfRule>
    <cfRule type="cellIs" dxfId="54" priority="66" operator="greaterThan">
      <formula>0</formula>
    </cfRule>
  </conditionalFormatting>
  <conditionalFormatting sqref="T33:Y33">
    <cfRule type="cellIs" dxfId="53" priority="64" operator="between">
      <formula>#DIV/0!</formula>
      <formula>0</formula>
    </cfRule>
  </conditionalFormatting>
  <conditionalFormatting sqref="N38:S38">
    <cfRule type="cellIs" dxfId="52" priority="62" operator="lessThan">
      <formula>0</formula>
    </cfRule>
    <cfRule type="cellIs" dxfId="51" priority="63" operator="greaterThan">
      <formula>0</formula>
    </cfRule>
  </conditionalFormatting>
  <conditionalFormatting sqref="T38:Y38">
    <cfRule type="cellIs" dxfId="50" priority="60" operator="lessThan">
      <formula>0</formula>
    </cfRule>
    <cfRule type="cellIs" dxfId="49" priority="61" operator="greaterThan">
      <formula>0</formula>
    </cfRule>
  </conditionalFormatting>
  <conditionalFormatting sqref="T38:Y38">
    <cfRule type="cellIs" dxfId="48" priority="59" operator="between">
      <formula>#DIV/0!</formula>
      <formula>0</formula>
    </cfRule>
  </conditionalFormatting>
  <conditionalFormatting sqref="T47:Y49">
    <cfRule type="cellIs" dxfId="47" priority="49" operator="between">
      <formula>#DIV/0!</formula>
      <formula>0</formula>
    </cfRule>
  </conditionalFormatting>
  <conditionalFormatting sqref="N43:S43">
    <cfRule type="cellIs" dxfId="46" priority="57" operator="lessThan">
      <formula>0</formula>
    </cfRule>
    <cfRule type="cellIs" dxfId="45" priority="58" operator="greaterThan">
      <formula>0</formula>
    </cfRule>
  </conditionalFormatting>
  <conditionalFormatting sqref="T43:Y43">
    <cfRule type="cellIs" dxfId="44" priority="55" operator="lessThan">
      <formula>0</formula>
    </cfRule>
    <cfRule type="cellIs" dxfId="43" priority="56" operator="greaterThan">
      <formula>0</formula>
    </cfRule>
  </conditionalFormatting>
  <conditionalFormatting sqref="T43:Y43">
    <cfRule type="cellIs" dxfId="42" priority="54" operator="between">
      <formula>#DIV/0!</formula>
      <formula>0</formula>
    </cfRule>
  </conditionalFormatting>
  <conditionalFormatting sqref="N47:S49">
    <cfRule type="cellIs" dxfId="41" priority="52" operator="lessThan">
      <formula>0</formula>
    </cfRule>
    <cfRule type="cellIs" dxfId="40" priority="53" operator="greaterThan">
      <formula>0</formula>
    </cfRule>
  </conditionalFormatting>
  <conditionalFormatting sqref="T47:Y49">
    <cfRule type="cellIs" dxfId="39" priority="50" operator="lessThan">
      <formula>0</formula>
    </cfRule>
    <cfRule type="cellIs" dxfId="38" priority="51" operator="greaterThan">
      <formula>0</formula>
    </cfRule>
  </conditionalFormatting>
  <conditionalFormatting sqref="N18:S22">
    <cfRule type="cellIs" dxfId="37" priority="42" operator="lessThan">
      <formula>0</formula>
    </cfRule>
    <cfRule type="cellIs" dxfId="36" priority="43" operator="greaterThan">
      <formula>0</formula>
    </cfRule>
  </conditionalFormatting>
  <conditionalFormatting sqref="T18:Y22">
    <cfRule type="cellIs" dxfId="35" priority="40" operator="lessThan">
      <formula>0</formula>
    </cfRule>
    <cfRule type="cellIs" dxfId="34" priority="41" operator="greaterThan">
      <formula>0</formula>
    </cfRule>
  </conditionalFormatting>
  <conditionalFormatting sqref="T18:Y22">
    <cfRule type="cellIs" dxfId="33" priority="39" operator="between">
      <formula>#DIV/0!</formula>
      <formula>0</formula>
    </cfRule>
  </conditionalFormatting>
  <conditionalFormatting sqref="N24:S25">
    <cfRule type="cellIs" dxfId="32" priority="37" operator="lessThan">
      <formula>0</formula>
    </cfRule>
    <cfRule type="cellIs" dxfId="31" priority="38" operator="greaterThan">
      <formula>0</formula>
    </cfRule>
  </conditionalFormatting>
  <conditionalFormatting sqref="T24:Y25">
    <cfRule type="cellIs" dxfId="30" priority="35" operator="lessThan">
      <formula>0</formula>
    </cfRule>
    <cfRule type="cellIs" dxfId="29" priority="36" operator="greaterThan">
      <formula>0</formula>
    </cfRule>
  </conditionalFormatting>
  <conditionalFormatting sqref="T24:Y25">
    <cfRule type="cellIs" dxfId="28" priority="34" operator="between">
      <formula>#DIV/0!</formula>
      <formula>0</formula>
    </cfRule>
  </conditionalFormatting>
  <conditionalFormatting sqref="N28:S32">
    <cfRule type="cellIs" dxfId="27" priority="32" operator="lessThan">
      <formula>0</formula>
    </cfRule>
    <cfRule type="cellIs" dxfId="26" priority="33" operator="greaterThan">
      <formula>0</formula>
    </cfRule>
  </conditionalFormatting>
  <conditionalFormatting sqref="T28:Y32">
    <cfRule type="cellIs" dxfId="25" priority="30" operator="lessThan">
      <formula>0</formula>
    </cfRule>
    <cfRule type="cellIs" dxfId="24" priority="31" operator="greaterThan">
      <formula>0</formula>
    </cfRule>
  </conditionalFormatting>
  <conditionalFormatting sqref="T28:Y32">
    <cfRule type="cellIs" dxfId="23" priority="29" operator="between">
      <formula>#DIV/0!</formula>
      <formula>0</formula>
    </cfRule>
  </conditionalFormatting>
  <conditionalFormatting sqref="N35:S37">
    <cfRule type="cellIs" dxfId="22" priority="27" operator="lessThan">
      <formula>0</formula>
    </cfRule>
    <cfRule type="cellIs" dxfId="21" priority="28" operator="greaterThan">
      <formula>0</formula>
    </cfRule>
  </conditionalFormatting>
  <conditionalFormatting sqref="T35:Y37">
    <cfRule type="cellIs" dxfId="20" priority="25" operator="lessThan">
      <formula>0</formula>
    </cfRule>
    <cfRule type="cellIs" dxfId="19" priority="26" operator="greaterThan">
      <formula>0</formula>
    </cfRule>
  </conditionalFormatting>
  <conditionalFormatting sqref="T35:Y37">
    <cfRule type="cellIs" dxfId="18" priority="24" operator="between">
      <formula>#DIV/0!</formula>
      <formula>0</formula>
    </cfRule>
  </conditionalFormatting>
  <conditionalFormatting sqref="N40:S42">
    <cfRule type="cellIs" dxfId="17" priority="22" operator="lessThan">
      <formula>0</formula>
    </cfRule>
    <cfRule type="cellIs" dxfId="16" priority="23" operator="greaterThan">
      <formula>0</formula>
    </cfRule>
  </conditionalFormatting>
  <conditionalFormatting sqref="T40:Y42">
    <cfRule type="cellIs" dxfId="15" priority="20" operator="lessThan">
      <formula>0</formula>
    </cfRule>
    <cfRule type="cellIs" dxfId="14" priority="21" operator="greaterThan">
      <formula>0</formula>
    </cfRule>
  </conditionalFormatting>
  <conditionalFormatting sqref="T40:Y42">
    <cfRule type="cellIs" dxfId="13" priority="19" operator="between">
      <formula>#DIV/0!</formula>
      <formula>0</formula>
    </cfRule>
  </conditionalFormatting>
  <conditionalFormatting sqref="N63:S63">
    <cfRule type="cellIs" dxfId="12" priority="12" operator="lessThan">
      <formula>0</formula>
    </cfRule>
    <cfRule type="cellIs" dxfId="11" priority="13" operator="greaterThan">
      <formula>0</formula>
    </cfRule>
  </conditionalFormatting>
  <conditionalFormatting sqref="T63:Y63">
    <cfRule type="cellIs" dxfId="10" priority="10" operator="lessThan">
      <formula>0</formula>
    </cfRule>
    <cfRule type="cellIs" dxfId="9" priority="11" operator="greaterThan">
      <formula>0</formula>
    </cfRule>
  </conditionalFormatting>
  <conditionalFormatting sqref="T63:Y63">
    <cfRule type="cellIs" dxfId="8" priority="9" operator="between">
      <formula>#DIV/0!</formula>
      <formula>0</formula>
    </cfRule>
  </conditionalFormatting>
  <conditionalFormatting sqref="N55:S62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T55:Y62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T55:Y62">
    <cfRule type="cellIs" dxfId="3" priority="4" operator="between">
      <formula>#DIV/0!</formula>
      <formula>0</formula>
    </cfRule>
  </conditionalFormatting>
  <conditionalFormatting sqref="N45:Y45">
    <cfRule type="cellIs" dxfId="2" priority="2" operator="lessThan">
      <formula>0</formula>
    </cfRule>
    <cfRule type="cellIs" dxfId="1" priority="3" operator="greaterThan">
      <formula>0</formula>
    </cfRule>
  </conditionalFormatting>
  <conditionalFormatting sqref="T45:Y45">
    <cfRule type="cellIs" dxfId="0" priority="1" operator="between">
      <formula>#DIV/0!</formula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56" orientation="landscape" r:id="rId1"/>
  <headerFooter>
    <oddHeader>&amp;C&amp;"Trebuchet MS,Bold"&amp;12&amp;UPROJECT BUDGETS 2015-16
Performance by Outcome</oddHeader>
    <oddFooter>&amp;L&amp;Z&amp;F&amp;R&amp;D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>
      <selection activeCell="E1" sqref="E1:E1048576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abSelected="1" view="pageBreakPreview" zoomScale="90" zoomScaleNormal="70" zoomScaleSheetLayoutView="90" workbookViewId="0">
      <selection activeCell="C6" sqref="C6"/>
    </sheetView>
  </sheetViews>
  <sheetFormatPr defaultColWidth="8.88671875" defaultRowHeight="16.2" x14ac:dyDescent="0.35"/>
  <cols>
    <col min="1" max="1" width="74.77734375" style="526" bestFit="1" customWidth="1"/>
    <col min="2" max="2" width="76.33203125" style="519" bestFit="1" customWidth="1"/>
    <col min="3" max="3" width="26.21875" style="503" customWidth="1"/>
    <col min="4" max="4" width="22.109375" style="502" customWidth="1"/>
    <col min="5" max="5" width="11.44140625" style="515" bestFit="1" customWidth="1"/>
    <col min="6" max="16384" width="8.88671875" style="515"/>
  </cols>
  <sheetData>
    <row r="1" spans="1:5" s="516" customFormat="1" ht="32.4" x14ac:dyDescent="0.3">
      <c r="A1" s="513" t="s">
        <v>209</v>
      </c>
      <c r="B1" s="513" t="s">
        <v>210</v>
      </c>
      <c r="C1" s="512" t="s">
        <v>63</v>
      </c>
      <c r="D1" s="511" t="s">
        <v>233</v>
      </c>
    </row>
    <row r="2" spans="1:5" s="2" customFormat="1" x14ac:dyDescent="0.3">
      <c r="A2" s="522" t="s">
        <v>211</v>
      </c>
      <c r="B2" s="517" t="s">
        <v>49</v>
      </c>
      <c r="C2" s="523">
        <v>339374</v>
      </c>
      <c r="D2" s="523">
        <v>75826.86</v>
      </c>
    </row>
    <row r="3" spans="1:5" s="2" customFormat="1" ht="28.8" x14ac:dyDescent="0.3">
      <c r="A3" s="522" t="s">
        <v>212</v>
      </c>
      <c r="B3" s="517" t="s">
        <v>42</v>
      </c>
      <c r="C3" s="523">
        <v>155000</v>
      </c>
      <c r="D3" s="523">
        <v>127968.94</v>
      </c>
    </row>
    <row r="4" spans="1:5" s="2" customFormat="1" ht="28.8" x14ac:dyDescent="0.3">
      <c r="A4" s="522" t="s">
        <v>213</v>
      </c>
      <c r="B4" s="517" t="s">
        <v>61</v>
      </c>
      <c r="C4" s="523">
        <v>151803</v>
      </c>
      <c r="D4" s="523">
        <v>135612.92000000001</v>
      </c>
    </row>
    <row r="5" spans="1:5" s="2" customFormat="1" ht="28.8" x14ac:dyDescent="0.3">
      <c r="A5" s="522" t="s">
        <v>214</v>
      </c>
      <c r="B5" s="517" t="s">
        <v>51</v>
      </c>
      <c r="C5" s="523">
        <v>31002</v>
      </c>
      <c r="D5" s="523">
        <v>24305.3</v>
      </c>
    </row>
    <row r="6" spans="1:5" s="2" customFormat="1" x14ac:dyDescent="0.3">
      <c r="A6" s="522" t="s">
        <v>216</v>
      </c>
      <c r="B6" s="517" t="s">
        <v>33</v>
      </c>
      <c r="C6" s="523">
        <v>65000</v>
      </c>
      <c r="D6" s="523">
        <f>29666.95+20</f>
        <v>29686.95</v>
      </c>
    </row>
    <row r="7" spans="1:5" s="2" customFormat="1" ht="28.8" x14ac:dyDescent="0.3">
      <c r="A7" s="522" t="s">
        <v>215</v>
      </c>
      <c r="B7" s="517" t="s">
        <v>52</v>
      </c>
      <c r="C7" s="523">
        <v>113350</v>
      </c>
      <c r="D7" s="523">
        <v>107780.43</v>
      </c>
    </row>
    <row r="8" spans="1:5" s="2" customFormat="1" ht="28.8" x14ac:dyDescent="0.3">
      <c r="A8" s="522" t="s">
        <v>215</v>
      </c>
      <c r="B8" s="517" t="s">
        <v>53</v>
      </c>
      <c r="C8" s="523">
        <v>155187</v>
      </c>
      <c r="D8" s="523">
        <v>93811.31</v>
      </c>
    </row>
    <row r="9" spans="1:5" s="2" customFormat="1" x14ac:dyDescent="0.3">
      <c r="A9" s="522" t="s">
        <v>217</v>
      </c>
      <c r="B9" s="522" t="s">
        <v>56</v>
      </c>
      <c r="C9" s="523">
        <v>120150</v>
      </c>
      <c r="D9" s="523">
        <v>102510.14</v>
      </c>
    </row>
    <row r="10" spans="1:5" s="2" customFormat="1" x14ac:dyDescent="0.3">
      <c r="A10" s="522" t="s">
        <v>217</v>
      </c>
      <c r="B10" s="522" t="s">
        <v>30</v>
      </c>
      <c r="C10" s="523">
        <v>306000</v>
      </c>
      <c r="D10" s="523">
        <v>221216.55</v>
      </c>
    </row>
    <row r="11" spans="1:5" s="2" customFormat="1" x14ac:dyDescent="0.3">
      <c r="A11" s="522" t="s">
        <v>218</v>
      </c>
      <c r="B11" s="522" t="s">
        <v>28</v>
      </c>
      <c r="C11" s="523">
        <v>187004</v>
      </c>
      <c r="D11" s="523">
        <v>107080.16</v>
      </c>
    </row>
    <row r="12" spans="1:5" s="2" customFormat="1" x14ac:dyDescent="0.3">
      <c r="A12" s="522" t="s">
        <v>219</v>
      </c>
      <c r="B12" s="522" t="s">
        <v>8</v>
      </c>
      <c r="C12" s="523">
        <v>171502</v>
      </c>
      <c r="D12" s="523">
        <v>79825.95</v>
      </c>
    </row>
    <row r="13" spans="1:5" s="2" customFormat="1" ht="28.8" x14ac:dyDescent="0.3">
      <c r="A13" s="522" t="s">
        <v>220</v>
      </c>
      <c r="B13" s="522" t="s">
        <v>9</v>
      </c>
      <c r="C13" s="523">
        <v>114250</v>
      </c>
      <c r="D13" s="523">
        <v>38207.370000000003</v>
      </c>
    </row>
    <row r="14" spans="1:5" s="2" customFormat="1" x14ac:dyDescent="0.3">
      <c r="A14" s="522" t="s">
        <v>221</v>
      </c>
      <c r="B14" s="522" t="s">
        <v>10</v>
      </c>
      <c r="C14" s="523">
        <v>30000</v>
      </c>
      <c r="D14" s="523">
        <v>9575.18</v>
      </c>
    </row>
    <row r="15" spans="1:5" s="2" customFormat="1" x14ac:dyDescent="0.3">
      <c r="A15" s="522" t="s">
        <v>221</v>
      </c>
      <c r="B15" s="522" t="s">
        <v>29</v>
      </c>
      <c r="C15" s="523">
        <v>149214</v>
      </c>
      <c r="D15" s="523">
        <v>119357.11</v>
      </c>
      <c r="E15" s="524"/>
    </row>
    <row r="16" spans="1:5" s="20" customFormat="1" ht="28.8" x14ac:dyDescent="0.3">
      <c r="A16" s="522" t="s">
        <v>222</v>
      </c>
      <c r="B16" s="522" t="s">
        <v>57</v>
      </c>
      <c r="C16" s="523">
        <v>459490</v>
      </c>
      <c r="D16" s="523">
        <v>651034.57999999996</v>
      </c>
    </row>
    <row r="17" spans="1:4" s="20" customFormat="1" ht="28.8" x14ac:dyDescent="0.3">
      <c r="A17" s="522" t="s">
        <v>222</v>
      </c>
      <c r="B17" s="522" t="s">
        <v>235</v>
      </c>
      <c r="C17" s="523">
        <v>711528</v>
      </c>
      <c r="D17" s="523">
        <v>427254.34</v>
      </c>
    </row>
    <row r="18" spans="1:4" s="20" customFormat="1" ht="28.8" x14ac:dyDescent="0.3">
      <c r="A18" s="522" t="s">
        <v>222</v>
      </c>
      <c r="B18" s="522" t="s">
        <v>175</v>
      </c>
      <c r="C18" s="523">
        <v>365732</v>
      </c>
      <c r="D18" s="523">
        <v>243273.79</v>
      </c>
    </row>
    <row r="19" spans="1:4" s="2" customFormat="1" ht="28.8" x14ac:dyDescent="0.3">
      <c r="A19" s="522" t="s">
        <v>223</v>
      </c>
      <c r="B19" s="517" t="s">
        <v>236</v>
      </c>
      <c r="C19" s="523">
        <v>63868</v>
      </c>
      <c r="D19" s="523">
        <v>34552.080000000002</v>
      </c>
    </row>
    <row r="20" spans="1:4" s="2" customFormat="1" x14ac:dyDescent="0.3">
      <c r="A20" s="522" t="s">
        <v>224</v>
      </c>
      <c r="B20" s="522" t="s">
        <v>19</v>
      </c>
      <c r="C20" s="523">
        <v>661953</v>
      </c>
      <c r="D20" s="523">
        <v>560205.11</v>
      </c>
    </row>
    <row r="21" spans="1:4" s="2" customFormat="1" ht="28.8" x14ac:dyDescent="0.3">
      <c r="A21" s="517" t="s">
        <v>224</v>
      </c>
      <c r="B21" s="522" t="s">
        <v>58</v>
      </c>
      <c r="C21" s="523">
        <f>20000+676800</f>
        <v>696800</v>
      </c>
      <c r="D21" s="523">
        <f>9980+676800</f>
        <v>686780</v>
      </c>
    </row>
    <row r="22" spans="1:4" s="20" customFormat="1" ht="28.8" x14ac:dyDescent="0.3">
      <c r="A22" s="522" t="s">
        <v>225</v>
      </c>
      <c r="B22" s="522" t="s">
        <v>59</v>
      </c>
      <c r="C22" s="523">
        <v>279012</v>
      </c>
      <c r="D22" s="523">
        <f>248548.42+13992.29</f>
        <v>262540.71000000002</v>
      </c>
    </row>
    <row r="23" spans="1:4" s="20" customFormat="1" ht="28.8" x14ac:dyDescent="0.3">
      <c r="A23" s="522" t="s">
        <v>225</v>
      </c>
      <c r="B23" s="522" t="s">
        <v>31</v>
      </c>
      <c r="C23" s="523">
        <v>128656</v>
      </c>
      <c r="D23" s="523">
        <v>111150.48</v>
      </c>
    </row>
    <row r="24" spans="1:4" s="2" customFormat="1" ht="28.8" x14ac:dyDescent="0.3">
      <c r="A24" s="522" t="s">
        <v>226</v>
      </c>
      <c r="B24" s="522" t="s">
        <v>60</v>
      </c>
      <c r="C24" s="523">
        <v>0</v>
      </c>
      <c r="D24" s="523">
        <v>0</v>
      </c>
    </row>
    <row r="25" spans="1:4" s="2" customFormat="1" ht="28.8" x14ac:dyDescent="0.3">
      <c r="A25" s="522" t="s">
        <v>227</v>
      </c>
      <c r="B25" s="517" t="s">
        <v>6</v>
      </c>
      <c r="C25" s="523">
        <f>133894+50500</f>
        <v>184394</v>
      </c>
      <c r="D25" s="523">
        <f>114097.16+38739.17</f>
        <v>152836.33000000002</v>
      </c>
    </row>
    <row r="26" spans="1:4" s="2" customFormat="1" ht="28.8" x14ac:dyDescent="0.3">
      <c r="A26" s="522" t="s">
        <v>228</v>
      </c>
      <c r="B26" s="517" t="s">
        <v>237</v>
      </c>
      <c r="C26" s="523"/>
      <c r="D26" s="523"/>
    </row>
    <row r="27" spans="1:4" s="2" customFormat="1" x14ac:dyDescent="0.3">
      <c r="A27" s="522" t="s">
        <v>229</v>
      </c>
      <c r="B27" s="517" t="s">
        <v>15</v>
      </c>
      <c r="C27" s="523">
        <f>184657+216042</f>
        <v>400699</v>
      </c>
      <c r="D27" s="523">
        <f>165039.74+102499.83</f>
        <v>267539.57</v>
      </c>
    </row>
    <row r="28" spans="1:4" s="2" customFormat="1" ht="28.8" x14ac:dyDescent="0.3">
      <c r="A28" s="522" t="s">
        <v>230</v>
      </c>
      <c r="B28" s="517" t="s">
        <v>239</v>
      </c>
      <c r="C28" s="523">
        <v>0</v>
      </c>
      <c r="D28" s="523">
        <v>385.62</v>
      </c>
    </row>
    <row r="29" spans="1:4" s="2" customFormat="1" ht="28.8" x14ac:dyDescent="0.3">
      <c r="A29" s="522" t="s">
        <v>230</v>
      </c>
      <c r="B29" s="517" t="s">
        <v>239</v>
      </c>
      <c r="C29" s="523">
        <v>148500</v>
      </c>
      <c r="D29" s="523">
        <v>133847.78</v>
      </c>
    </row>
    <row r="30" spans="1:4" s="2" customFormat="1" ht="28.8" x14ac:dyDescent="0.3">
      <c r="A30" s="522" t="s">
        <v>230</v>
      </c>
      <c r="B30" s="522" t="s">
        <v>36</v>
      </c>
      <c r="C30" s="523">
        <v>57876</v>
      </c>
      <c r="D30" s="523">
        <v>7204.27</v>
      </c>
    </row>
    <row r="31" spans="1:4" s="2" customFormat="1" ht="28.8" x14ac:dyDescent="0.3">
      <c r="A31" s="522" t="s">
        <v>231</v>
      </c>
      <c r="B31" s="517" t="s">
        <v>25</v>
      </c>
      <c r="C31" s="523">
        <v>1630539</v>
      </c>
      <c r="D31" s="523">
        <v>1528917.05</v>
      </c>
    </row>
    <row r="32" spans="1:4" s="2" customFormat="1" x14ac:dyDescent="0.3">
      <c r="A32" s="522" t="s">
        <v>234</v>
      </c>
      <c r="B32" s="517" t="s">
        <v>238</v>
      </c>
      <c r="C32" s="523">
        <v>362249</v>
      </c>
      <c r="D32" s="523">
        <v>169988.86</v>
      </c>
    </row>
    <row r="33" spans="1:4" s="2" customFormat="1" ht="28.8" x14ac:dyDescent="0.3">
      <c r="A33" s="522" t="s">
        <v>232</v>
      </c>
      <c r="B33" s="517" t="s">
        <v>16</v>
      </c>
      <c r="C33" s="523">
        <v>350092</v>
      </c>
      <c r="D33" s="523">
        <v>150310.74</v>
      </c>
    </row>
    <row r="34" spans="1:4" s="499" customFormat="1" ht="33" customHeight="1" x14ac:dyDescent="0.3">
      <c r="A34" s="501" t="s">
        <v>144</v>
      </c>
      <c r="B34" s="500">
        <f>COUNTA(B2:B33)</f>
        <v>32</v>
      </c>
      <c r="C34" s="510">
        <f>SUM(C2:C33)</f>
        <v>8590224</v>
      </c>
      <c r="D34" s="510">
        <f>SUM(D2:D33)</f>
        <v>6660586.4800000004</v>
      </c>
    </row>
    <row r="35" spans="1:4" s="514" customFormat="1" x14ac:dyDescent="0.3">
      <c r="A35" s="521"/>
      <c r="B35" s="518"/>
      <c r="C35" s="509"/>
      <c r="D35" s="509"/>
    </row>
    <row r="36" spans="1:4" s="514" customFormat="1" x14ac:dyDescent="0.3">
      <c r="A36" s="525"/>
      <c r="B36" s="525"/>
      <c r="C36" s="508"/>
      <c r="D36" s="507"/>
    </row>
    <row r="37" spans="1:4" s="514" customFormat="1" x14ac:dyDescent="0.3">
      <c r="A37" s="525"/>
      <c r="B37" s="525"/>
      <c r="C37" s="508"/>
      <c r="D37" s="506"/>
    </row>
    <row r="38" spans="1:4" s="514" customFormat="1" ht="26.25" customHeight="1" x14ac:dyDescent="0.3">
      <c r="A38" s="526"/>
      <c r="B38" s="518"/>
      <c r="C38" s="508"/>
      <c r="D38" s="506"/>
    </row>
    <row r="39" spans="1:4" s="514" customFormat="1" ht="26.25" customHeight="1" x14ac:dyDescent="0.3">
      <c r="A39" s="526"/>
      <c r="B39" s="520"/>
      <c r="C39" s="505"/>
      <c r="D39" s="504"/>
    </row>
    <row r="40" spans="1:4" s="514" customFormat="1" ht="26.25" customHeight="1" x14ac:dyDescent="0.3">
      <c r="A40" s="526"/>
      <c r="B40" s="520"/>
      <c r="C40" s="508"/>
      <c r="D40" s="508"/>
    </row>
    <row r="41" spans="1:4" s="514" customFormat="1" ht="21.9" customHeight="1" x14ac:dyDescent="0.35">
      <c r="A41" s="526"/>
      <c r="B41" s="518"/>
      <c r="C41" s="503"/>
      <c r="D41" s="502"/>
    </row>
    <row r="42" spans="1:4" s="514" customFormat="1" ht="21.9" customHeight="1" x14ac:dyDescent="0.35">
      <c r="A42" s="526"/>
      <c r="B42" s="518"/>
      <c r="C42" s="503"/>
      <c r="D42" s="502"/>
    </row>
  </sheetData>
  <pageMargins left="0.25" right="0.25" top="0.75" bottom="0.75" header="0.3" footer="0.3"/>
  <pageSetup paperSize="8" fitToHeight="0" orientation="landscape" r:id="rId1"/>
  <rowBreaks count="1" manualBreakCount="1">
    <brk id="2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AE79"/>
  <sheetViews>
    <sheetView topLeftCell="A50" zoomScale="70" zoomScaleNormal="70" workbookViewId="0">
      <selection activeCell="W1" sqref="W1:W1048576"/>
    </sheetView>
  </sheetViews>
  <sheetFormatPr defaultColWidth="8.88671875" defaultRowHeight="14.4" x14ac:dyDescent="0.3"/>
  <cols>
    <col min="1" max="1" width="3.33203125" style="3" customWidth="1"/>
    <col min="2" max="2" width="6.109375" style="73" customWidth="1"/>
    <col min="3" max="3" width="11.88671875" style="20" customWidth="1"/>
    <col min="4" max="4" width="16.88671875" style="37" customWidth="1"/>
    <col min="5" max="5" width="133.44140625" style="63" customWidth="1"/>
    <col min="6" max="6" width="13.44140625" style="94" hidden="1" customWidth="1"/>
    <col min="7" max="7" width="14.6640625" style="94" hidden="1" customWidth="1"/>
    <col min="8" max="10" width="13.44140625" style="94" hidden="1" customWidth="1"/>
    <col min="11" max="11" width="15.33203125" style="94" hidden="1" customWidth="1"/>
    <col min="12" max="12" width="13.44140625" style="96" hidden="1" customWidth="1"/>
    <col min="13" max="13" width="13.88671875" style="96" hidden="1" customWidth="1"/>
    <col min="14" max="15" width="12.33203125" style="96" hidden="1" customWidth="1"/>
    <col min="16" max="16" width="12.88671875" style="96" hidden="1" customWidth="1"/>
    <col min="17" max="17" width="22.88671875" style="96" customWidth="1"/>
    <col min="18" max="23" width="13.5546875" style="3" hidden="1" customWidth="1"/>
    <col min="24" max="29" width="11.6640625" style="3" hidden="1" customWidth="1"/>
    <col min="30" max="30" width="8.88671875" style="3"/>
    <col min="31" max="31" width="16" style="3" customWidth="1"/>
    <col min="32" max="16384" width="8.88671875" style="3"/>
  </cols>
  <sheetData>
    <row r="1" spans="2:31" ht="15" thickBot="1" x14ac:dyDescent="0.35">
      <c r="Q1" s="475"/>
    </row>
    <row r="2" spans="2:31" s="4" customFormat="1" ht="15" thickBot="1" x14ac:dyDescent="0.35">
      <c r="B2" s="535" t="s">
        <v>142</v>
      </c>
      <c r="C2" s="535"/>
      <c r="D2" s="536" t="s">
        <v>157</v>
      </c>
      <c r="E2" s="536"/>
      <c r="F2" s="532" t="s">
        <v>63</v>
      </c>
      <c r="G2" s="532"/>
      <c r="H2" s="532"/>
      <c r="I2" s="532"/>
      <c r="J2" s="532"/>
      <c r="K2" s="532"/>
      <c r="L2" s="532" t="s">
        <v>207</v>
      </c>
      <c r="M2" s="532"/>
      <c r="N2" s="532"/>
      <c r="O2" s="532"/>
      <c r="P2" s="532"/>
      <c r="Q2" s="532"/>
      <c r="R2" s="533" t="s">
        <v>159</v>
      </c>
      <c r="S2" s="529"/>
      <c r="T2" s="529"/>
      <c r="U2" s="529"/>
      <c r="V2" s="530"/>
      <c r="W2" s="530"/>
      <c r="X2" s="528" t="s">
        <v>192</v>
      </c>
      <c r="Y2" s="529"/>
      <c r="Z2" s="529"/>
      <c r="AA2" s="529"/>
      <c r="AB2" s="530"/>
      <c r="AC2" s="531"/>
    </row>
    <row r="3" spans="2:31" s="4" customFormat="1" ht="29.4" thickBot="1" x14ac:dyDescent="0.35">
      <c r="B3" s="481" t="s">
        <v>21</v>
      </c>
      <c r="C3" s="482" t="s">
        <v>137</v>
      </c>
      <c r="D3" s="483" t="s">
        <v>54</v>
      </c>
      <c r="E3" s="484" t="s">
        <v>55</v>
      </c>
      <c r="F3" s="485" t="s">
        <v>145</v>
      </c>
      <c r="G3" s="486" t="s">
        <v>134</v>
      </c>
      <c r="H3" s="486" t="s">
        <v>135</v>
      </c>
      <c r="I3" s="486" t="s">
        <v>136</v>
      </c>
      <c r="J3" s="486" t="s">
        <v>146</v>
      </c>
      <c r="K3" s="481" t="s">
        <v>144</v>
      </c>
      <c r="L3" s="485" t="s">
        <v>145</v>
      </c>
      <c r="M3" s="486" t="s">
        <v>134</v>
      </c>
      <c r="N3" s="486" t="s">
        <v>135</v>
      </c>
      <c r="O3" s="486" t="s">
        <v>136</v>
      </c>
      <c r="P3" s="486" t="s">
        <v>146</v>
      </c>
      <c r="Q3" s="486" t="s">
        <v>208</v>
      </c>
      <c r="R3" s="480" t="s">
        <v>145</v>
      </c>
      <c r="S3" s="10" t="s">
        <v>134</v>
      </c>
      <c r="T3" s="10" t="s">
        <v>135</v>
      </c>
      <c r="U3" s="24" t="s">
        <v>136</v>
      </c>
      <c r="V3" s="24" t="s">
        <v>146</v>
      </c>
      <c r="W3" s="323" t="s">
        <v>144</v>
      </c>
      <c r="X3" s="49" t="s">
        <v>145</v>
      </c>
      <c r="Y3" s="10" t="s">
        <v>134</v>
      </c>
      <c r="Z3" s="10" t="s">
        <v>135</v>
      </c>
      <c r="AA3" s="24" t="s">
        <v>136</v>
      </c>
      <c r="AB3" s="24" t="s">
        <v>146</v>
      </c>
      <c r="AC3" s="36" t="s">
        <v>144</v>
      </c>
    </row>
    <row r="4" spans="2:31" s="1" customFormat="1" x14ac:dyDescent="0.3">
      <c r="B4" s="487">
        <v>1.1000000000000001</v>
      </c>
      <c r="C4" s="361" t="s">
        <v>38</v>
      </c>
      <c r="D4" s="361" t="s">
        <v>71</v>
      </c>
      <c r="E4" s="5" t="s">
        <v>7</v>
      </c>
      <c r="F4" s="31" t="e">
        <f>#REF!</f>
        <v>#REF!</v>
      </c>
      <c r="G4" s="31" t="e">
        <f>#REF!</f>
        <v>#REF!</v>
      </c>
      <c r="H4" s="31" t="e">
        <f>#REF!</f>
        <v>#REF!</v>
      </c>
      <c r="I4" s="31" t="e">
        <f>#REF!</f>
        <v>#REF!</v>
      </c>
      <c r="J4" s="31" t="e">
        <f>#REF!</f>
        <v>#REF!</v>
      </c>
      <c r="K4" s="31" t="e">
        <f>SUM(F4:J4)</f>
        <v>#REF!</v>
      </c>
      <c r="L4" s="31">
        <v>51893.88</v>
      </c>
      <c r="M4" s="31">
        <v>0</v>
      </c>
      <c r="N4" s="31">
        <v>0</v>
      </c>
      <c r="O4" s="31">
        <v>0</v>
      </c>
      <c r="P4" s="31">
        <v>0</v>
      </c>
      <c r="Q4" s="31">
        <f>SUM(L4:P4)</f>
        <v>51893.88</v>
      </c>
      <c r="R4" s="53" t="e">
        <f>F4-L4</f>
        <v>#REF!</v>
      </c>
      <c r="S4" s="53" t="e">
        <f t="shared" ref="R4:W19" si="0">G4-M4</f>
        <v>#REF!</v>
      </c>
      <c r="T4" s="53" t="e">
        <f t="shared" si="0"/>
        <v>#REF!</v>
      </c>
      <c r="U4" s="53" t="e">
        <f t="shared" si="0"/>
        <v>#REF!</v>
      </c>
      <c r="V4" s="53" t="e">
        <f t="shared" si="0"/>
        <v>#REF!</v>
      </c>
      <c r="W4" s="444" t="e">
        <f t="shared" si="0"/>
        <v>#REF!</v>
      </c>
      <c r="X4" s="238" t="e">
        <f>L4/F4</f>
        <v>#REF!</v>
      </c>
      <c r="Y4" s="206"/>
      <c r="Z4" s="206"/>
      <c r="AA4" s="206"/>
      <c r="AB4" s="206"/>
      <c r="AC4" s="207" t="e">
        <f t="shared" ref="AC4" si="1">Q4/K4</f>
        <v>#REF!</v>
      </c>
    </row>
    <row r="5" spans="2:31" s="1" customFormat="1" x14ac:dyDescent="0.3">
      <c r="B5" s="487">
        <v>1.2</v>
      </c>
      <c r="C5" s="361" t="s">
        <v>38</v>
      </c>
      <c r="D5" s="488" t="s">
        <v>73</v>
      </c>
      <c r="E5" s="5" t="s">
        <v>40</v>
      </c>
      <c r="F5" s="31" t="e">
        <f>#REF!</f>
        <v>#REF!</v>
      </c>
      <c r="G5" s="31" t="e">
        <f>#REF!</f>
        <v>#REF!</v>
      </c>
      <c r="H5" s="31" t="e">
        <f>#REF!</f>
        <v>#REF!</v>
      </c>
      <c r="I5" s="31" t="e">
        <f>#REF!</f>
        <v>#REF!</v>
      </c>
      <c r="J5" s="31" t="e">
        <f>#REF!</f>
        <v>#REF!</v>
      </c>
      <c r="K5" s="31" t="e">
        <f t="shared" ref="K5:K57" si="2">SUM(F5:J5)</f>
        <v>#REF!</v>
      </c>
      <c r="L5" s="31">
        <v>188298.73</v>
      </c>
      <c r="M5" s="31">
        <v>0</v>
      </c>
      <c r="N5" s="31">
        <v>0</v>
      </c>
      <c r="O5" s="31">
        <v>0</v>
      </c>
      <c r="P5" s="31">
        <v>35596.400000000001</v>
      </c>
      <c r="Q5" s="31">
        <f t="shared" ref="Q5:Q57" si="3">SUM(L5:P5)</f>
        <v>223895.13</v>
      </c>
      <c r="R5" s="54" t="e">
        <f t="shared" si="0"/>
        <v>#REF!</v>
      </c>
      <c r="S5" s="28" t="e">
        <f t="shared" si="0"/>
        <v>#REF!</v>
      </c>
      <c r="T5" s="28" t="e">
        <f t="shared" si="0"/>
        <v>#REF!</v>
      </c>
      <c r="U5" s="28" t="e">
        <f t="shared" si="0"/>
        <v>#REF!</v>
      </c>
      <c r="V5" s="40" t="e">
        <f t="shared" si="0"/>
        <v>#REF!</v>
      </c>
      <c r="W5" s="40" t="e">
        <f t="shared" si="0"/>
        <v>#REF!</v>
      </c>
      <c r="X5" s="239" t="e">
        <f t="shared" ref="X5:X58" si="4">L5/F5</f>
        <v>#REF!</v>
      </c>
      <c r="Y5" s="209"/>
      <c r="Z5" s="209"/>
      <c r="AA5" s="209"/>
      <c r="AB5" s="210" t="e">
        <f t="shared" ref="AB5:AB58" si="5">P5/J5</f>
        <v>#REF!</v>
      </c>
      <c r="AC5" s="211" t="e">
        <f t="shared" ref="AC5:AC58" si="6">Q5/K5</f>
        <v>#REF!</v>
      </c>
    </row>
    <row r="6" spans="2:31" s="1" customFormat="1" x14ac:dyDescent="0.3">
      <c r="B6" s="487">
        <v>1.2</v>
      </c>
      <c r="C6" s="361" t="s">
        <v>35</v>
      </c>
      <c r="D6" s="488" t="s">
        <v>179</v>
      </c>
      <c r="E6" s="5" t="s">
        <v>182</v>
      </c>
      <c r="F6" s="31" t="e">
        <f>#REF!</f>
        <v>#REF!</v>
      </c>
      <c r="G6" s="31" t="e">
        <f>#REF!</f>
        <v>#REF!</v>
      </c>
      <c r="H6" s="31" t="e">
        <f>#REF!</f>
        <v>#REF!</v>
      </c>
      <c r="I6" s="31" t="e">
        <f>#REF!</f>
        <v>#REF!</v>
      </c>
      <c r="J6" s="31" t="e">
        <f>#REF!</f>
        <v>#REF!</v>
      </c>
      <c r="K6" s="31" t="e">
        <f t="shared" si="2"/>
        <v>#REF!</v>
      </c>
      <c r="L6" s="31">
        <v>293924.26</v>
      </c>
      <c r="M6" s="31">
        <v>108925.01</v>
      </c>
      <c r="N6" s="31"/>
      <c r="O6" s="31"/>
      <c r="P6" s="31"/>
      <c r="Q6" s="31">
        <f t="shared" si="3"/>
        <v>402849.27</v>
      </c>
      <c r="R6" s="54" t="e">
        <f t="shared" ref="R6" si="7">F6-L6</f>
        <v>#REF!</v>
      </c>
      <c r="S6" s="28" t="e">
        <f t="shared" ref="S6" si="8">G6-M6</f>
        <v>#REF!</v>
      </c>
      <c r="T6" s="28" t="e">
        <f t="shared" ref="T6" si="9">H6-N6</f>
        <v>#REF!</v>
      </c>
      <c r="U6" s="28" t="e">
        <f t="shared" ref="U6" si="10">I6-O6</f>
        <v>#REF!</v>
      </c>
      <c r="V6" s="40" t="e">
        <f t="shared" ref="V6" si="11">J6-P6</f>
        <v>#REF!</v>
      </c>
      <c r="W6" s="40" t="e">
        <f t="shared" si="0"/>
        <v>#REF!</v>
      </c>
      <c r="X6" s="239"/>
      <c r="Y6" s="209"/>
      <c r="Z6" s="209"/>
      <c r="AA6" s="209"/>
      <c r="AB6" s="210"/>
      <c r="AC6" s="211"/>
    </row>
    <row r="7" spans="2:31" s="1" customFormat="1" x14ac:dyDescent="0.3">
      <c r="B7" s="487">
        <v>1.3</v>
      </c>
      <c r="C7" s="488" t="s">
        <v>38</v>
      </c>
      <c r="D7" s="488" t="s">
        <v>74</v>
      </c>
      <c r="E7" s="5" t="s">
        <v>49</v>
      </c>
      <c r="F7" s="31" t="e">
        <f>#REF!</f>
        <v>#REF!</v>
      </c>
      <c r="G7" s="31" t="e">
        <f>#REF!</f>
        <v>#REF!</v>
      </c>
      <c r="H7" s="31" t="e">
        <f>#REF!</f>
        <v>#REF!</v>
      </c>
      <c r="I7" s="31" t="e">
        <f>#REF!</f>
        <v>#REF!</v>
      </c>
      <c r="J7" s="31" t="e">
        <f>#REF!</f>
        <v>#REF!</v>
      </c>
      <c r="K7" s="83" t="e">
        <f t="shared" si="2"/>
        <v>#REF!</v>
      </c>
      <c r="L7" s="31">
        <v>853935.02</v>
      </c>
      <c r="M7" s="31">
        <v>253524.23</v>
      </c>
      <c r="N7" s="31">
        <v>0</v>
      </c>
      <c r="O7" s="31">
        <v>212052.16</v>
      </c>
      <c r="P7" s="31">
        <v>0</v>
      </c>
      <c r="Q7" s="31">
        <f t="shared" si="3"/>
        <v>1319511.4099999999</v>
      </c>
      <c r="R7" s="54" t="e">
        <f t="shared" si="0"/>
        <v>#REF!</v>
      </c>
      <c r="S7" s="28" t="e">
        <f t="shared" si="0"/>
        <v>#REF!</v>
      </c>
      <c r="T7" s="28" t="e">
        <f t="shared" si="0"/>
        <v>#REF!</v>
      </c>
      <c r="U7" s="28" t="e">
        <f t="shared" si="0"/>
        <v>#REF!</v>
      </c>
      <c r="V7" s="40" t="e">
        <f t="shared" si="0"/>
        <v>#REF!</v>
      </c>
      <c r="W7" s="40" t="e">
        <f t="shared" si="0"/>
        <v>#REF!</v>
      </c>
      <c r="X7" s="239" t="e">
        <f t="shared" si="4"/>
        <v>#REF!</v>
      </c>
      <c r="Y7" s="209" t="e">
        <f t="shared" ref="Y7:Y58" si="12">M7/G7</f>
        <v>#REF!</v>
      </c>
      <c r="Z7" s="209"/>
      <c r="AA7" s="209" t="e">
        <f t="shared" ref="AA7:AA58" si="13">O7/I7</f>
        <v>#REF!</v>
      </c>
      <c r="AB7" s="210"/>
      <c r="AC7" s="211" t="e">
        <f t="shared" si="6"/>
        <v>#REF!</v>
      </c>
      <c r="AE7" s="271"/>
    </row>
    <row r="8" spans="2:31" s="1" customFormat="1" x14ac:dyDescent="0.3">
      <c r="B8" s="487">
        <v>1.3</v>
      </c>
      <c r="C8" s="488" t="s">
        <v>38</v>
      </c>
      <c r="D8" s="488" t="s">
        <v>75</v>
      </c>
      <c r="E8" s="5" t="s">
        <v>39</v>
      </c>
      <c r="F8" s="31" t="e">
        <f>#REF!</f>
        <v>#REF!</v>
      </c>
      <c r="G8" s="31" t="e">
        <f>#REF!</f>
        <v>#REF!</v>
      </c>
      <c r="H8" s="31" t="e">
        <f>#REF!</f>
        <v>#REF!</v>
      </c>
      <c r="I8" s="31" t="e">
        <f>#REF!</f>
        <v>#REF!</v>
      </c>
      <c r="J8" s="31" t="e">
        <f>#REF!</f>
        <v>#REF!</v>
      </c>
      <c r="K8" s="83" t="e">
        <f t="shared" si="2"/>
        <v>#REF!</v>
      </c>
      <c r="L8" s="31">
        <v>0</v>
      </c>
      <c r="M8" s="31">
        <v>0</v>
      </c>
      <c r="N8" s="31">
        <v>0</v>
      </c>
      <c r="O8" s="31">
        <v>227447.97</v>
      </c>
      <c r="P8" s="31">
        <v>0</v>
      </c>
      <c r="Q8" s="31">
        <f t="shared" si="3"/>
        <v>227447.97</v>
      </c>
      <c r="R8" s="54" t="e">
        <f t="shared" si="0"/>
        <v>#REF!</v>
      </c>
      <c r="S8" s="28" t="e">
        <f t="shared" si="0"/>
        <v>#REF!</v>
      </c>
      <c r="T8" s="28" t="e">
        <f t="shared" si="0"/>
        <v>#REF!</v>
      </c>
      <c r="U8" s="28" t="e">
        <f t="shared" si="0"/>
        <v>#REF!</v>
      </c>
      <c r="V8" s="40" t="e">
        <f t="shared" si="0"/>
        <v>#REF!</v>
      </c>
      <c r="W8" s="40" t="e">
        <f t="shared" si="0"/>
        <v>#REF!</v>
      </c>
      <c r="X8" s="239"/>
      <c r="Y8" s="209"/>
      <c r="Z8" s="209"/>
      <c r="AA8" s="209" t="e">
        <f t="shared" si="13"/>
        <v>#REF!</v>
      </c>
      <c r="AB8" s="210"/>
      <c r="AC8" s="211" t="e">
        <f t="shared" si="6"/>
        <v>#REF!</v>
      </c>
    </row>
    <row r="9" spans="2:31" s="1" customFormat="1" x14ac:dyDescent="0.3">
      <c r="B9" s="487">
        <v>1.4</v>
      </c>
      <c r="C9" s="488" t="s">
        <v>43</v>
      </c>
      <c r="D9" s="361" t="s">
        <v>64</v>
      </c>
      <c r="E9" s="5" t="s">
        <v>65</v>
      </c>
      <c r="F9" s="31" t="e">
        <f>#REF!</f>
        <v>#REF!</v>
      </c>
      <c r="G9" s="31" t="e">
        <f>#REF!</f>
        <v>#REF!</v>
      </c>
      <c r="H9" s="31" t="e">
        <f>#REF!</f>
        <v>#REF!</v>
      </c>
      <c r="I9" s="31" t="e">
        <f>#REF!</f>
        <v>#REF!</v>
      </c>
      <c r="J9" s="31" t="e">
        <f>#REF!</f>
        <v>#REF!</v>
      </c>
      <c r="K9" s="83" t="e">
        <f t="shared" si="2"/>
        <v>#REF!</v>
      </c>
      <c r="L9" s="31">
        <v>113459.01</v>
      </c>
      <c r="M9" s="31">
        <v>0</v>
      </c>
      <c r="N9" s="31">
        <v>0</v>
      </c>
      <c r="O9" s="31">
        <v>0</v>
      </c>
      <c r="P9" s="31">
        <v>0</v>
      </c>
      <c r="Q9" s="31">
        <f t="shared" si="3"/>
        <v>113459.01</v>
      </c>
      <c r="R9" s="54" t="e">
        <f t="shared" si="0"/>
        <v>#REF!</v>
      </c>
      <c r="S9" s="28" t="e">
        <f t="shared" si="0"/>
        <v>#REF!</v>
      </c>
      <c r="T9" s="28" t="e">
        <f t="shared" si="0"/>
        <v>#REF!</v>
      </c>
      <c r="U9" s="28" t="e">
        <f t="shared" si="0"/>
        <v>#REF!</v>
      </c>
      <c r="V9" s="40" t="e">
        <f t="shared" si="0"/>
        <v>#REF!</v>
      </c>
      <c r="W9" s="40" t="e">
        <f t="shared" si="0"/>
        <v>#REF!</v>
      </c>
      <c r="X9" s="239" t="e">
        <f t="shared" si="4"/>
        <v>#REF!</v>
      </c>
      <c r="Y9" s="209"/>
      <c r="Z9" s="209"/>
      <c r="AA9" s="209"/>
      <c r="AB9" s="210"/>
      <c r="AC9" s="211" t="e">
        <f t="shared" si="6"/>
        <v>#REF!</v>
      </c>
    </row>
    <row r="10" spans="2:31" s="1" customFormat="1" x14ac:dyDescent="0.3">
      <c r="B10" s="487">
        <v>1.4</v>
      </c>
      <c r="C10" s="488" t="s">
        <v>35</v>
      </c>
      <c r="D10" s="361" t="s">
        <v>76</v>
      </c>
      <c r="E10" s="488" t="s">
        <v>50</v>
      </c>
      <c r="F10" s="31" t="e">
        <f>#REF!</f>
        <v>#REF!</v>
      </c>
      <c r="G10" s="31" t="e">
        <f>#REF!</f>
        <v>#REF!</v>
      </c>
      <c r="H10" s="31" t="e">
        <f>#REF!</f>
        <v>#REF!</v>
      </c>
      <c r="I10" s="31" t="e">
        <f>#REF!</f>
        <v>#REF!</v>
      </c>
      <c r="J10" s="31" t="e">
        <f>#REF!</f>
        <v>#REF!</v>
      </c>
      <c r="K10" s="31" t="e">
        <f t="shared" si="2"/>
        <v>#REF!</v>
      </c>
      <c r="L10" s="31">
        <v>142495.4</v>
      </c>
      <c r="M10" s="31">
        <v>0</v>
      </c>
      <c r="N10" s="31">
        <v>0</v>
      </c>
      <c r="O10" s="31">
        <v>0</v>
      </c>
      <c r="P10" s="31">
        <v>0</v>
      </c>
      <c r="Q10" s="31">
        <f t="shared" si="3"/>
        <v>142495.4</v>
      </c>
      <c r="R10" s="54" t="e">
        <f t="shared" si="0"/>
        <v>#REF!</v>
      </c>
      <c r="S10" s="28" t="e">
        <f t="shared" si="0"/>
        <v>#REF!</v>
      </c>
      <c r="T10" s="28" t="e">
        <f t="shared" si="0"/>
        <v>#REF!</v>
      </c>
      <c r="U10" s="28" t="e">
        <f t="shared" si="0"/>
        <v>#REF!</v>
      </c>
      <c r="V10" s="40" t="e">
        <f t="shared" si="0"/>
        <v>#REF!</v>
      </c>
      <c r="W10" s="40" t="e">
        <f t="shared" si="0"/>
        <v>#REF!</v>
      </c>
      <c r="X10" s="239" t="e">
        <f t="shared" si="4"/>
        <v>#REF!</v>
      </c>
      <c r="Y10" s="209"/>
      <c r="Z10" s="209"/>
      <c r="AA10" s="209"/>
      <c r="AB10" s="210"/>
      <c r="AC10" s="211" t="e">
        <f t="shared" si="6"/>
        <v>#REF!</v>
      </c>
    </row>
    <row r="11" spans="2:31" s="1" customFormat="1" ht="15" thickBot="1" x14ac:dyDescent="0.35">
      <c r="B11" s="487">
        <v>1.4</v>
      </c>
      <c r="C11" s="488" t="s">
        <v>38</v>
      </c>
      <c r="D11" s="361"/>
      <c r="E11" s="489"/>
      <c r="F11" s="31" t="e">
        <f>#REF!</f>
        <v>#REF!</v>
      </c>
      <c r="G11" s="31" t="e">
        <f>#REF!</f>
        <v>#REF!</v>
      </c>
      <c r="H11" s="31" t="e">
        <f>#REF!</f>
        <v>#REF!</v>
      </c>
      <c r="I11" s="31" t="e">
        <f>#REF!</f>
        <v>#REF!</v>
      </c>
      <c r="J11" s="31" t="e">
        <f>#REF!</f>
        <v>#REF!</v>
      </c>
      <c r="K11" s="31" t="e">
        <f t="shared" si="2"/>
        <v>#REF!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f t="shared" si="3"/>
        <v>0</v>
      </c>
      <c r="R11" s="55" t="e">
        <f t="shared" si="0"/>
        <v>#REF!</v>
      </c>
      <c r="S11" s="134" t="e">
        <f t="shared" si="0"/>
        <v>#REF!</v>
      </c>
      <c r="T11" s="134" t="e">
        <f t="shared" si="0"/>
        <v>#REF!</v>
      </c>
      <c r="U11" s="134" t="e">
        <f t="shared" si="0"/>
        <v>#REF!</v>
      </c>
      <c r="V11" s="41" t="e">
        <f t="shared" si="0"/>
        <v>#REF!</v>
      </c>
      <c r="W11" s="41" t="e">
        <f t="shared" si="0"/>
        <v>#REF!</v>
      </c>
      <c r="X11" s="242"/>
      <c r="Y11" s="223"/>
      <c r="Z11" s="223"/>
      <c r="AA11" s="223"/>
      <c r="AB11" s="224"/>
      <c r="AC11" s="225"/>
    </row>
    <row r="12" spans="2:31" s="1" customFormat="1" x14ac:dyDescent="0.3">
      <c r="B12" s="487">
        <v>2.1</v>
      </c>
      <c r="C12" s="361" t="s">
        <v>43</v>
      </c>
      <c r="D12" s="361" t="s">
        <v>77</v>
      </c>
      <c r="E12" s="5" t="s">
        <v>42</v>
      </c>
      <c r="F12" s="31" t="e">
        <f>#REF!</f>
        <v>#REF!</v>
      </c>
      <c r="G12" s="31" t="e">
        <f>#REF!</f>
        <v>#REF!</v>
      </c>
      <c r="H12" s="31" t="e">
        <f>#REF!</f>
        <v>#REF!</v>
      </c>
      <c r="I12" s="31" t="e">
        <f>#REF!</f>
        <v>#REF!</v>
      </c>
      <c r="J12" s="31" t="e">
        <f>#REF!</f>
        <v>#REF!</v>
      </c>
      <c r="K12" s="31" t="e">
        <f t="shared" si="2"/>
        <v>#REF!</v>
      </c>
      <c r="L12" s="31">
        <v>-32.28</v>
      </c>
      <c r="M12" s="31">
        <v>114040.24</v>
      </c>
      <c r="N12" s="31">
        <v>0</v>
      </c>
      <c r="O12" s="31">
        <v>0</v>
      </c>
      <c r="P12" s="31">
        <v>0</v>
      </c>
      <c r="Q12" s="31">
        <f t="shared" si="3"/>
        <v>114007.96</v>
      </c>
      <c r="R12" s="56" t="e">
        <f t="shared" si="0"/>
        <v>#REF!</v>
      </c>
      <c r="S12" s="27" t="e">
        <f t="shared" si="0"/>
        <v>#REF!</v>
      </c>
      <c r="T12" s="27" t="e">
        <f t="shared" si="0"/>
        <v>#REF!</v>
      </c>
      <c r="U12" s="27" t="e">
        <f t="shared" si="0"/>
        <v>#REF!</v>
      </c>
      <c r="V12" s="38" t="e">
        <f t="shared" si="0"/>
        <v>#REF!</v>
      </c>
      <c r="W12" s="46" t="e">
        <f t="shared" si="0"/>
        <v>#REF!</v>
      </c>
      <c r="X12" s="216"/>
      <c r="Y12" s="217" t="e">
        <f t="shared" si="12"/>
        <v>#REF!</v>
      </c>
      <c r="Z12" s="217"/>
      <c r="AA12" s="217"/>
      <c r="AB12" s="218"/>
      <c r="AC12" s="219" t="e">
        <f t="shared" si="6"/>
        <v>#REF!</v>
      </c>
    </row>
    <row r="13" spans="2:31" s="1" customFormat="1" ht="18" customHeight="1" x14ac:dyDescent="0.3">
      <c r="B13" s="487">
        <v>2.2000000000000002</v>
      </c>
      <c r="C13" s="488" t="s">
        <v>43</v>
      </c>
      <c r="D13" s="361" t="s">
        <v>181</v>
      </c>
      <c r="E13" s="5" t="s">
        <v>61</v>
      </c>
      <c r="F13" s="31" t="e">
        <f>#REF!</f>
        <v>#REF!</v>
      </c>
      <c r="G13" s="31" t="e">
        <f>#REF!</f>
        <v>#REF!</v>
      </c>
      <c r="H13" s="31" t="e">
        <f>#REF!</f>
        <v>#REF!</v>
      </c>
      <c r="I13" s="31" t="e">
        <f>#REF!</f>
        <v>#REF!</v>
      </c>
      <c r="J13" s="31" t="e">
        <f>#REF!</f>
        <v>#REF!</v>
      </c>
      <c r="K13" s="31" t="e">
        <f t="shared" si="2"/>
        <v>#REF!</v>
      </c>
      <c r="L13" s="31">
        <f>5297.99+21</f>
        <v>5318.99</v>
      </c>
      <c r="M13" s="31">
        <v>155104.19</v>
      </c>
      <c r="N13" s="31">
        <v>0</v>
      </c>
      <c r="O13" s="31">
        <v>0</v>
      </c>
      <c r="P13" s="31">
        <v>0</v>
      </c>
      <c r="Q13" s="31">
        <f t="shared" si="3"/>
        <v>160423.18</v>
      </c>
      <c r="R13" s="54" t="e">
        <f t="shared" si="0"/>
        <v>#REF!</v>
      </c>
      <c r="S13" s="28" t="e">
        <f t="shared" si="0"/>
        <v>#REF!</v>
      </c>
      <c r="T13" s="28" t="e">
        <f t="shared" si="0"/>
        <v>#REF!</v>
      </c>
      <c r="U13" s="28" t="e">
        <f t="shared" si="0"/>
        <v>#REF!</v>
      </c>
      <c r="V13" s="40" t="e">
        <f t="shared" si="0"/>
        <v>#REF!</v>
      </c>
      <c r="W13" s="44" t="e">
        <f t="shared" si="0"/>
        <v>#REF!</v>
      </c>
      <c r="X13" s="208" t="e">
        <f t="shared" si="4"/>
        <v>#REF!</v>
      </c>
      <c r="Y13" s="209" t="e">
        <f t="shared" si="12"/>
        <v>#REF!</v>
      </c>
      <c r="Z13" s="209"/>
      <c r="AA13" s="209" t="e">
        <f t="shared" si="13"/>
        <v>#REF!</v>
      </c>
      <c r="AB13" s="210"/>
      <c r="AC13" s="211" t="e">
        <f t="shared" si="6"/>
        <v>#REF!</v>
      </c>
    </row>
    <row r="14" spans="2:31" s="1" customFormat="1" x14ac:dyDescent="0.3">
      <c r="B14" s="487">
        <v>2.2999999999999998</v>
      </c>
      <c r="C14" s="361" t="s">
        <v>32</v>
      </c>
      <c r="D14" s="361" t="s">
        <v>78</v>
      </c>
      <c r="E14" s="5" t="s">
        <v>51</v>
      </c>
      <c r="F14" s="31" t="e">
        <f>#REF!</f>
        <v>#REF!</v>
      </c>
      <c r="G14" s="31" t="e">
        <f>#REF!</f>
        <v>#REF!</v>
      </c>
      <c r="H14" s="31" t="e">
        <f>#REF!</f>
        <v>#REF!</v>
      </c>
      <c r="I14" s="31" t="e">
        <f>#REF!</f>
        <v>#REF!</v>
      </c>
      <c r="J14" s="31" t="e">
        <f>#REF!</f>
        <v>#REF!</v>
      </c>
      <c r="K14" s="31" t="e">
        <f t="shared" si="2"/>
        <v>#REF!</v>
      </c>
      <c r="L14" s="31">
        <v>0</v>
      </c>
      <c r="M14" s="31">
        <v>37740.85</v>
      </c>
      <c r="N14" s="31">
        <v>0</v>
      </c>
      <c r="O14" s="31">
        <v>0</v>
      </c>
      <c r="P14" s="31">
        <v>0</v>
      </c>
      <c r="Q14" s="31">
        <f t="shared" si="3"/>
        <v>37740.85</v>
      </c>
      <c r="R14" s="54" t="e">
        <f t="shared" si="0"/>
        <v>#REF!</v>
      </c>
      <c r="S14" s="28" t="e">
        <f t="shared" si="0"/>
        <v>#REF!</v>
      </c>
      <c r="T14" s="28" t="e">
        <f t="shared" si="0"/>
        <v>#REF!</v>
      </c>
      <c r="U14" s="28" t="e">
        <f t="shared" si="0"/>
        <v>#REF!</v>
      </c>
      <c r="V14" s="40" t="e">
        <f t="shared" si="0"/>
        <v>#REF!</v>
      </c>
      <c r="W14" s="44" t="e">
        <f t="shared" si="0"/>
        <v>#REF!</v>
      </c>
      <c r="X14" s="208"/>
      <c r="Y14" s="209" t="e">
        <f t="shared" si="12"/>
        <v>#REF!</v>
      </c>
      <c r="Z14" s="209"/>
      <c r="AA14" s="209"/>
      <c r="AB14" s="210"/>
      <c r="AC14" s="211" t="e">
        <f t="shared" si="6"/>
        <v>#REF!</v>
      </c>
    </row>
    <row r="15" spans="2:31" s="1" customFormat="1" x14ac:dyDescent="0.3">
      <c r="B15" s="487">
        <v>2.4</v>
      </c>
      <c r="C15" s="361" t="s">
        <v>32</v>
      </c>
      <c r="D15" s="488" t="s">
        <v>79</v>
      </c>
      <c r="E15" s="5" t="s">
        <v>52</v>
      </c>
      <c r="F15" s="31" t="e">
        <f>#REF!</f>
        <v>#REF!</v>
      </c>
      <c r="G15" s="31" t="e">
        <f>#REF!</f>
        <v>#REF!</v>
      </c>
      <c r="H15" s="31" t="e">
        <f>#REF!</f>
        <v>#REF!</v>
      </c>
      <c r="I15" s="31" t="e">
        <f>#REF!</f>
        <v>#REF!</v>
      </c>
      <c r="J15" s="31" t="e">
        <f>#REF!</f>
        <v>#REF!</v>
      </c>
      <c r="K15" s="83" t="e">
        <f t="shared" si="2"/>
        <v>#REF!</v>
      </c>
      <c r="L15" s="31">
        <v>0</v>
      </c>
      <c r="M15" s="31">
        <v>184362.18</v>
      </c>
      <c r="N15" s="31">
        <v>0</v>
      </c>
      <c r="O15" s="31">
        <v>151467.06</v>
      </c>
      <c r="P15" s="31">
        <v>0</v>
      </c>
      <c r="Q15" s="31">
        <f t="shared" si="3"/>
        <v>335829.24</v>
      </c>
      <c r="R15" s="54" t="e">
        <f t="shared" si="0"/>
        <v>#REF!</v>
      </c>
      <c r="S15" s="28" t="e">
        <f t="shared" si="0"/>
        <v>#REF!</v>
      </c>
      <c r="T15" s="28" t="e">
        <f t="shared" si="0"/>
        <v>#REF!</v>
      </c>
      <c r="U15" s="28" t="e">
        <f t="shared" si="0"/>
        <v>#REF!</v>
      </c>
      <c r="V15" s="40" t="e">
        <f t="shared" si="0"/>
        <v>#REF!</v>
      </c>
      <c r="W15" s="44" t="e">
        <f t="shared" si="0"/>
        <v>#REF!</v>
      </c>
      <c r="X15" s="208"/>
      <c r="Y15" s="209" t="e">
        <f t="shared" si="12"/>
        <v>#REF!</v>
      </c>
      <c r="Z15" s="209"/>
      <c r="AA15" s="209" t="e">
        <f t="shared" si="13"/>
        <v>#REF!</v>
      </c>
      <c r="AB15" s="210"/>
      <c r="AC15" s="211" t="e">
        <f t="shared" si="6"/>
        <v>#REF!</v>
      </c>
      <c r="AE15" s="271"/>
    </row>
    <row r="16" spans="2:31" s="1" customFormat="1" x14ac:dyDescent="0.3">
      <c r="B16" s="487">
        <v>2.4</v>
      </c>
      <c r="C16" s="361" t="s">
        <v>32</v>
      </c>
      <c r="D16" s="361" t="s">
        <v>66</v>
      </c>
      <c r="E16" s="5" t="s">
        <v>67</v>
      </c>
      <c r="F16" s="31" t="e">
        <f>#REF!</f>
        <v>#REF!</v>
      </c>
      <c r="G16" s="31" t="e">
        <f>#REF!</f>
        <v>#REF!</v>
      </c>
      <c r="H16" s="31" t="e">
        <f>#REF!</f>
        <v>#REF!</v>
      </c>
      <c r="I16" s="31" t="e">
        <f>#REF!</f>
        <v>#REF!</v>
      </c>
      <c r="J16" s="31" t="e">
        <f>#REF!</f>
        <v>#REF!</v>
      </c>
      <c r="K16" s="83" t="e">
        <f t="shared" si="2"/>
        <v>#REF!</v>
      </c>
      <c r="L16" s="31">
        <v>19743.54</v>
      </c>
      <c r="M16" s="31">
        <v>0</v>
      </c>
      <c r="N16" s="31">
        <v>0</v>
      </c>
      <c r="O16" s="31">
        <v>0</v>
      </c>
      <c r="P16" s="31">
        <v>0</v>
      </c>
      <c r="Q16" s="31">
        <f t="shared" si="3"/>
        <v>19743.54</v>
      </c>
      <c r="R16" s="54" t="e">
        <f t="shared" si="0"/>
        <v>#REF!</v>
      </c>
      <c r="S16" s="28" t="e">
        <f t="shared" si="0"/>
        <v>#REF!</v>
      </c>
      <c r="T16" s="28" t="e">
        <f t="shared" si="0"/>
        <v>#REF!</v>
      </c>
      <c r="U16" s="28" t="e">
        <f t="shared" si="0"/>
        <v>#REF!</v>
      </c>
      <c r="V16" s="40" t="e">
        <f t="shared" si="0"/>
        <v>#REF!</v>
      </c>
      <c r="W16" s="44" t="e">
        <f t="shared" si="0"/>
        <v>#REF!</v>
      </c>
      <c r="X16" s="208" t="e">
        <f t="shared" si="4"/>
        <v>#REF!</v>
      </c>
      <c r="Y16" s="209"/>
      <c r="Z16" s="209"/>
      <c r="AA16" s="209"/>
      <c r="AB16" s="210"/>
      <c r="AC16" s="211" t="e">
        <f t="shared" si="6"/>
        <v>#REF!</v>
      </c>
    </row>
    <row r="17" spans="2:31" s="1" customFormat="1" x14ac:dyDescent="0.3">
      <c r="B17" s="487">
        <v>2.4</v>
      </c>
      <c r="C17" s="361" t="s">
        <v>32</v>
      </c>
      <c r="D17" s="361" t="s">
        <v>80</v>
      </c>
      <c r="E17" s="5" t="s">
        <v>53</v>
      </c>
      <c r="F17" s="31" t="e">
        <f>#REF!</f>
        <v>#REF!</v>
      </c>
      <c r="G17" s="31" t="e">
        <f>#REF!</f>
        <v>#REF!</v>
      </c>
      <c r="H17" s="31" t="e">
        <f>#REF!</f>
        <v>#REF!</v>
      </c>
      <c r="I17" s="31" t="e">
        <f>#REF!</f>
        <v>#REF!</v>
      </c>
      <c r="J17" s="31" t="e">
        <f>#REF!</f>
        <v>#REF!</v>
      </c>
      <c r="K17" s="83" t="e">
        <f t="shared" si="2"/>
        <v>#REF!</v>
      </c>
      <c r="L17" s="31">
        <v>0</v>
      </c>
      <c r="M17" s="31">
        <v>218254.59</v>
      </c>
      <c r="N17" s="31">
        <v>0</v>
      </c>
      <c r="O17" s="31">
        <v>0</v>
      </c>
      <c r="P17" s="31">
        <v>0</v>
      </c>
      <c r="Q17" s="31">
        <f t="shared" si="3"/>
        <v>218254.59</v>
      </c>
      <c r="R17" s="54" t="e">
        <f t="shared" si="0"/>
        <v>#REF!</v>
      </c>
      <c r="S17" s="28" t="e">
        <f t="shared" si="0"/>
        <v>#REF!</v>
      </c>
      <c r="T17" s="28" t="e">
        <f t="shared" si="0"/>
        <v>#REF!</v>
      </c>
      <c r="U17" s="28" t="e">
        <f t="shared" si="0"/>
        <v>#REF!</v>
      </c>
      <c r="V17" s="40" t="e">
        <f t="shared" si="0"/>
        <v>#REF!</v>
      </c>
      <c r="W17" s="44" t="e">
        <f t="shared" si="0"/>
        <v>#REF!</v>
      </c>
      <c r="X17" s="208"/>
      <c r="Y17" s="209" t="e">
        <f t="shared" si="12"/>
        <v>#REF!</v>
      </c>
      <c r="Z17" s="209"/>
      <c r="AA17" s="209"/>
      <c r="AB17" s="210"/>
      <c r="AC17" s="211" t="e">
        <f t="shared" si="6"/>
        <v>#REF!</v>
      </c>
    </row>
    <row r="18" spans="2:31" s="1" customFormat="1" x14ac:dyDescent="0.3">
      <c r="B18" s="487">
        <v>2.5</v>
      </c>
      <c r="C18" s="361" t="s">
        <v>32</v>
      </c>
      <c r="D18" s="361" t="s">
        <v>81</v>
      </c>
      <c r="E18" s="5" t="s">
        <v>33</v>
      </c>
      <c r="F18" s="31" t="e">
        <f>#REF!</f>
        <v>#REF!</v>
      </c>
      <c r="G18" s="31" t="e">
        <f>#REF!</f>
        <v>#REF!</v>
      </c>
      <c r="H18" s="31" t="e">
        <f>#REF!</f>
        <v>#REF!</v>
      </c>
      <c r="I18" s="31" t="e">
        <f>#REF!</f>
        <v>#REF!</v>
      </c>
      <c r="J18" s="31" t="e">
        <f>#REF!</f>
        <v>#REF!</v>
      </c>
      <c r="K18" s="31" t="e">
        <f t="shared" si="2"/>
        <v>#REF!</v>
      </c>
      <c r="L18" s="31">
        <v>0</v>
      </c>
      <c r="M18" s="31">
        <v>64601.57</v>
      </c>
      <c r="N18" s="31">
        <v>0</v>
      </c>
      <c r="O18" s="31">
        <v>0</v>
      </c>
      <c r="P18" s="31">
        <v>0</v>
      </c>
      <c r="Q18" s="31">
        <f t="shared" si="3"/>
        <v>64601.57</v>
      </c>
      <c r="R18" s="54" t="e">
        <f t="shared" si="0"/>
        <v>#REF!</v>
      </c>
      <c r="S18" s="28" t="e">
        <f t="shared" si="0"/>
        <v>#REF!</v>
      </c>
      <c r="T18" s="28" t="e">
        <f t="shared" si="0"/>
        <v>#REF!</v>
      </c>
      <c r="U18" s="28" t="e">
        <f t="shared" si="0"/>
        <v>#REF!</v>
      </c>
      <c r="V18" s="40" t="e">
        <f t="shared" si="0"/>
        <v>#REF!</v>
      </c>
      <c r="W18" s="44" t="e">
        <f t="shared" si="0"/>
        <v>#REF!</v>
      </c>
      <c r="X18" s="208"/>
      <c r="Y18" s="209" t="e">
        <f t="shared" si="12"/>
        <v>#REF!</v>
      </c>
      <c r="Z18" s="209"/>
      <c r="AA18" s="209"/>
      <c r="AB18" s="210"/>
      <c r="AC18" s="211" t="e">
        <f t="shared" si="6"/>
        <v>#REF!</v>
      </c>
    </row>
    <row r="19" spans="2:31" s="1" customFormat="1" x14ac:dyDescent="0.3">
      <c r="B19" s="487">
        <v>2.6</v>
      </c>
      <c r="C19" s="361" t="s">
        <v>132</v>
      </c>
      <c r="D19" s="361" t="s">
        <v>82</v>
      </c>
      <c r="E19" s="488" t="s">
        <v>56</v>
      </c>
      <c r="F19" s="31" t="e">
        <f>#REF!</f>
        <v>#REF!</v>
      </c>
      <c r="G19" s="31" t="e">
        <f>#REF!</f>
        <v>#REF!</v>
      </c>
      <c r="H19" s="31" t="e">
        <f>#REF!</f>
        <v>#REF!</v>
      </c>
      <c r="I19" s="31" t="e">
        <f>#REF!</f>
        <v>#REF!</v>
      </c>
      <c r="J19" s="31" t="e">
        <f>#REF!</f>
        <v>#REF!</v>
      </c>
      <c r="K19" s="83" t="e">
        <f t="shared" si="2"/>
        <v>#REF!</v>
      </c>
      <c r="L19" s="31">
        <v>0</v>
      </c>
      <c r="M19" s="31">
        <v>249534.93</v>
      </c>
      <c r="N19" s="31">
        <v>0</v>
      </c>
      <c r="O19" s="31">
        <v>0</v>
      </c>
      <c r="P19" s="31">
        <v>0</v>
      </c>
      <c r="Q19" s="31">
        <f t="shared" si="3"/>
        <v>249534.93</v>
      </c>
      <c r="R19" s="54" t="e">
        <f t="shared" ref="R19:R20" si="14">F19-L19</f>
        <v>#REF!</v>
      </c>
      <c r="S19" s="28" t="e">
        <f t="shared" ref="S19:S20" si="15">G19-M19</f>
        <v>#REF!</v>
      </c>
      <c r="T19" s="28" t="e">
        <f t="shared" ref="T19:T20" si="16">H19-N19</f>
        <v>#REF!</v>
      </c>
      <c r="U19" s="28" t="e">
        <f t="shared" ref="U19:U20" si="17">I19-O19</f>
        <v>#REF!</v>
      </c>
      <c r="V19" s="40" t="e">
        <f t="shared" ref="V19:W34" si="18">J19-P19</f>
        <v>#REF!</v>
      </c>
      <c r="W19" s="44" t="e">
        <f t="shared" si="0"/>
        <v>#REF!</v>
      </c>
      <c r="X19" s="208"/>
      <c r="Y19" s="209" t="e">
        <f t="shared" si="12"/>
        <v>#REF!</v>
      </c>
      <c r="Z19" s="209"/>
      <c r="AA19" s="209"/>
      <c r="AB19" s="210"/>
      <c r="AC19" s="211" t="e">
        <f t="shared" si="6"/>
        <v>#REF!</v>
      </c>
    </row>
    <row r="20" spans="2:31" s="1" customFormat="1" ht="15" thickBot="1" x14ac:dyDescent="0.35">
      <c r="B20" s="487">
        <v>2.6</v>
      </c>
      <c r="C20" s="361" t="s">
        <v>132</v>
      </c>
      <c r="D20" s="361" t="s">
        <v>83</v>
      </c>
      <c r="E20" s="488" t="s">
        <v>30</v>
      </c>
      <c r="F20" s="31" t="e">
        <f>#REF!</f>
        <v>#REF!</v>
      </c>
      <c r="G20" s="31" t="e">
        <f>#REF!</f>
        <v>#REF!</v>
      </c>
      <c r="H20" s="31" t="e">
        <f>#REF!</f>
        <v>#REF!</v>
      </c>
      <c r="I20" s="31" t="e">
        <f>#REF!</f>
        <v>#REF!</v>
      </c>
      <c r="J20" s="31" t="e">
        <f>#REF!</f>
        <v>#REF!</v>
      </c>
      <c r="K20" s="83" t="e">
        <f t="shared" si="2"/>
        <v>#REF!</v>
      </c>
      <c r="L20" s="31">
        <v>0</v>
      </c>
      <c r="M20" s="31">
        <v>318826.57</v>
      </c>
      <c r="N20" s="31">
        <v>0</v>
      </c>
      <c r="O20" s="31">
        <v>0</v>
      </c>
      <c r="P20" s="31">
        <v>0</v>
      </c>
      <c r="Q20" s="31">
        <f t="shared" si="3"/>
        <v>318826.57</v>
      </c>
      <c r="R20" s="57" t="e">
        <f t="shared" si="14"/>
        <v>#REF!</v>
      </c>
      <c r="S20" s="29" t="e">
        <f t="shared" si="15"/>
        <v>#REF!</v>
      </c>
      <c r="T20" s="29" t="e">
        <f t="shared" si="16"/>
        <v>#REF!</v>
      </c>
      <c r="U20" s="29" t="e">
        <f t="shared" si="17"/>
        <v>#REF!</v>
      </c>
      <c r="V20" s="42" t="e">
        <f t="shared" si="18"/>
        <v>#REF!</v>
      </c>
      <c r="W20" s="48" t="e">
        <f t="shared" si="18"/>
        <v>#REF!</v>
      </c>
      <c r="X20" s="222"/>
      <c r="Y20" s="223" t="e">
        <f t="shared" si="12"/>
        <v>#REF!</v>
      </c>
      <c r="Z20" s="223"/>
      <c r="AA20" s="223" t="e">
        <f t="shared" si="13"/>
        <v>#REF!</v>
      </c>
      <c r="AB20" s="224"/>
      <c r="AC20" s="225" t="e">
        <f t="shared" si="6"/>
        <v>#REF!</v>
      </c>
    </row>
    <row r="21" spans="2:31" s="1" customFormat="1" x14ac:dyDescent="0.3">
      <c r="B21" s="487">
        <v>3.1</v>
      </c>
      <c r="C21" s="488" t="s">
        <v>27</v>
      </c>
      <c r="D21" s="361" t="s">
        <v>84</v>
      </c>
      <c r="E21" s="488" t="s">
        <v>28</v>
      </c>
      <c r="F21" s="31" t="e">
        <f>#REF!</f>
        <v>#REF!</v>
      </c>
      <c r="G21" s="31" t="e">
        <f>#REF!</f>
        <v>#REF!</v>
      </c>
      <c r="H21" s="31" t="e">
        <f>#REF!</f>
        <v>#REF!</v>
      </c>
      <c r="I21" s="31" t="e">
        <f>#REF!</f>
        <v>#REF!</v>
      </c>
      <c r="J21" s="31" t="e">
        <f>#REF!</f>
        <v>#REF!</v>
      </c>
      <c r="K21" s="31" t="e">
        <f t="shared" si="2"/>
        <v>#REF!</v>
      </c>
      <c r="L21" s="31">
        <v>36910.65</v>
      </c>
      <c r="M21" s="31">
        <v>119925.71</v>
      </c>
      <c r="N21" s="31">
        <v>0</v>
      </c>
      <c r="O21" s="31">
        <f>22352.91+27390.77</f>
        <v>49743.68</v>
      </c>
      <c r="P21" s="31">
        <v>0</v>
      </c>
      <c r="Q21" s="31">
        <f t="shared" si="3"/>
        <v>206580.04</v>
      </c>
      <c r="R21" s="53" t="e">
        <f t="shared" ref="R21:W57" si="19">F21-L21</f>
        <v>#REF!</v>
      </c>
      <c r="S21" s="78" t="e">
        <f t="shared" si="19"/>
        <v>#REF!</v>
      </c>
      <c r="T21" s="78" t="e">
        <f t="shared" si="19"/>
        <v>#REF!</v>
      </c>
      <c r="U21" s="78" t="e">
        <f t="shared" si="19"/>
        <v>#REF!</v>
      </c>
      <c r="V21" s="39" t="e">
        <f t="shared" si="19"/>
        <v>#REF!</v>
      </c>
      <c r="W21" s="77" t="e">
        <f t="shared" si="18"/>
        <v>#REF!</v>
      </c>
      <c r="X21" s="206" t="e">
        <f t="shared" si="4"/>
        <v>#REF!</v>
      </c>
      <c r="Y21" s="220" t="e">
        <f t="shared" si="12"/>
        <v>#REF!</v>
      </c>
      <c r="Z21" s="220"/>
      <c r="AA21" s="220" t="e">
        <f t="shared" si="13"/>
        <v>#REF!</v>
      </c>
      <c r="AB21" s="221"/>
      <c r="AC21" s="207" t="e">
        <f t="shared" si="6"/>
        <v>#REF!</v>
      </c>
    </row>
    <row r="22" spans="2:31" s="1" customFormat="1" x14ac:dyDescent="0.3">
      <c r="B22" s="487">
        <v>3.2</v>
      </c>
      <c r="C22" s="361" t="s">
        <v>27</v>
      </c>
      <c r="D22" s="361" t="s">
        <v>85</v>
      </c>
      <c r="E22" s="488" t="s">
        <v>8</v>
      </c>
      <c r="F22" s="31" t="e">
        <f>#REF!</f>
        <v>#REF!</v>
      </c>
      <c r="G22" s="31" t="e">
        <f>#REF!</f>
        <v>#REF!</v>
      </c>
      <c r="H22" s="31" t="e">
        <f>#REF!</f>
        <v>#REF!</v>
      </c>
      <c r="I22" s="31" t="e">
        <f>#REF!</f>
        <v>#REF!</v>
      </c>
      <c r="J22" s="31" t="e">
        <f>#REF!</f>
        <v>#REF!</v>
      </c>
      <c r="K22" s="31" t="e">
        <f t="shared" si="2"/>
        <v>#REF!</v>
      </c>
      <c r="L22" s="31">
        <v>20441.12</v>
      </c>
      <c r="M22" s="31">
        <v>204436.64</v>
      </c>
      <c r="N22" s="31">
        <v>0</v>
      </c>
      <c r="O22" s="31">
        <v>7752.91</v>
      </c>
      <c r="P22" s="31">
        <v>0</v>
      </c>
      <c r="Q22" s="31">
        <f t="shared" si="3"/>
        <v>232630.67</v>
      </c>
      <c r="R22" s="54" t="e">
        <f t="shared" si="19"/>
        <v>#REF!</v>
      </c>
      <c r="S22" s="28" t="e">
        <f t="shared" si="19"/>
        <v>#REF!</v>
      </c>
      <c r="T22" s="28" t="e">
        <f t="shared" si="19"/>
        <v>#REF!</v>
      </c>
      <c r="U22" s="28" t="e">
        <f t="shared" si="19"/>
        <v>#REF!</v>
      </c>
      <c r="V22" s="40" t="e">
        <f t="shared" si="19"/>
        <v>#REF!</v>
      </c>
      <c r="W22" s="44" t="e">
        <f t="shared" si="18"/>
        <v>#REF!</v>
      </c>
      <c r="X22" s="208" t="e">
        <f t="shared" si="4"/>
        <v>#REF!</v>
      </c>
      <c r="Y22" s="209" t="e">
        <f t="shared" si="12"/>
        <v>#REF!</v>
      </c>
      <c r="Z22" s="209"/>
      <c r="AA22" s="209"/>
      <c r="AB22" s="210"/>
      <c r="AC22" s="211" t="e">
        <f t="shared" si="6"/>
        <v>#REF!</v>
      </c>
      <c r="AE22" s="271"/>
    </row>
    <row r="23" spans="2:31" s="1" customFormat="1" x14ac:dyDescent="0.3">
      <c r="B23" s="487">
        <v>3.3</v>
      </c>
      <c r="C23" s="361" t="s">
        <v>35</v>
      </c>
      <c r="D23" s="361" t="s">
        <v>86</v>
      </c>
      <c r="E23" s="488" t="s">
        <v>9</v>
      </c>
      <c r="F23" s="31" t="e">
        <f>#REF!</f>
        <v>#REF!</v>
      </c>
      <c r="G23" s="31" t="e">
        <f>#REF!</f>
        <v>#REF!</v>
      </c>
      <c r="H23" s="31" t="e">
        <f>#REF!</f>
        <v>#REF!</v>
      </c>
      <c r="I23" s="31" t="e">
        <f>#REF!</f>
        <v>#REF!</v>
      </c>
      <c r="J23" s="31" t="e">
        <f>#REF!</f>
        <v>#REF!</v>
      </c>
      <c r="K23" s="31" t="e">
        <f t="shared" si="2"/>
        <v>#REF!</v>
      </c>
      <c r="L23" s="31">
        <v>96603.44</v>
      </c>
      <c r="M23" s="31">
        <f>2393.41+60115.81</f>
        <v>62509.22</v>
      </c>
      <c r="N23" s="31">
        <v>0</v>
      </c>
      <c r="O23" s="31">
        <v>0</v>
      </c>
      <c r="P23" s="31">
        <v>0</v>
      </c>
      <c r="Q23" s="31">
        <f t="shared" si="3"/>
        <v>159112.66</v>
      </c>
      <c r="R23" s="54" t="e">
        <f t="shared" si="19"/>
        <v>#REF!</v>
      </c>
      <c r="S23" s="28" t="e">
        <f t="shared" si="19"/>
        <v>#REF!</v>
      </c>
      <c r="T23" s="28" t="e">
        <f t="shared" si="19"/>
        <v>#REF!</v>
      </c>
      <c r="U23" s="28" t="e">
        <f t="shared" si="19"/>
        <v>#REF!</v>
      </c>
      <c r="V23" s="40" t="e">
        <f t="shared" si="19"/>
        <v>#REF!</v>
      </c>
      <c r="W23" s="44" t="e">
        <f t="shared" si="18"/>
        <v>#REF!</v>
      </c>
      <c r="X23" s="208" t="e">
        <f t="shared" si="4"/>
        <v>#REF!</v>
      </c>
      <c r="Y23" s="209" t="e">
        <f t="shared" si="12"/>
        <v>#REF!</v>
      </c>
      <c r="Z23" s="209"/>
      <c r="AA23" s="209"/>
      <c r="AB23" s="210"/>
      <c r="AC23" s="211" t="e">
        <f t="shared" si="6"/>
        <v>#REF!</v>
      </c>
    </row>
    <row r="24" spans="2:31" s="1" customFormat="1" x14ac:dyDescent="0.3">
      <c r="B24" s="487">
        <v>3.4</v>
      </c>
      <c r="C24" s="361" t="s">
        <v>35</v>
      </c>
      <c r="D24" s="361" t="s">
        <v>184</v>
      </c>
      <c r="E24" s="488" t="s">
        <v>10</v>
      </c>
      <c r="F24" s="31" t="e">
        <f>#REF!</f>
        <v>#REF!</v>
      </c>
      <c r="G24" s="31" t="e">
        <f>#REF!</f>
        <v>#REF!</v>
      </c>
      <c r="H24" s="31" t="e">
        <f>#REF!</f>
        <v>#REF!</v>
      </c>
      <c r="I24" s="31" t="e">
        <f>#REF!</f>
        <v>#REF!</v>
      </c>
      <c r="J24" s="31" t="e">
        <f>#REF!</f>
        <v>#REF!</v>
      </c>
      <c r="K24" s="31" t="e">
        <f t="shared" si="2"/>
        <v>#REF!</v>
      </c>
      <c r="L24" s="31">
        <v>0</v>
      </c>
      <c r="M24" s="31">
        <f>142.38+45532.84</f>
        <v>45675.219999999994</v>
      </c>
      <c r="N24" s="31">
        <v>0</v>
      </c>
      <c r="O24" s="31">
        <v>0</v>
      </c>
      <c r="P24" s="31">
        <v>0</v>
      </c>
      <c r="Q24" s="31">
        <f t="shared" si="3"/>
        <v>45675.219999999994</v>
      </c>
      <c r="R24" s="54" t="e">
        <f t="shared" si="19"/>
        <v>#REF!</v>
      </c>
      <c r="S24" s="28" t="e">
        <f t="shared" si="19"/>
        <v>#REF!</v>
      </c>
      <c r="T24" s="28" t="e">
        <f t="shared" si="19"/>
        <v>#REF!</v>
      </c>
      <c r="U24" s="28" t="e">
        <f t="shared" si="19"/>
        <v>#REF!</v>
      </c>
      <c r="V24" s="40" t="e">
        <f t="shared" si="19"/>
        <v>#REF!</v>
      </c>
      <c r="W24" s="44" t="e">
        <f t="shared" si="18"/>
        <v>#REF!</v>
      </c>
      <c r="X24" s="208"/>
      <c r="Y24" s="209" t="e">
        <f t="shared" si="12"/>
        <v>#REF!</v>
      </c>
      <c r="Z24" s="209"/>
      <c r="AA24" s="209"/>
      <c r="AB24" s="210"/>
      <c r="AC24" s="211" t="e">
        <f t="shared" si="6"/>
        <v>#REF!</v>
      </c>
    </row>
    <row r="25" spans="2:31" s="1" customFormat="1" ht="15" thickBot="1" x14ac:dyDescent="0.35">
      <c r="B25" s="487">
        <v>3.4</v>
      </c>
      <c r="C25" s="488" t="s">
        <v>27</v>
      </c>
      <c r="D25" s="361" t="s">
        <v>89</v>
      </c>
      <c r="E25" s="488" t="s">
        <v>29</v>
      </c>
      <c r="F25" s="31" t="e">
        <f>#REF!</f>
        <v>#REF!</v>
      </c>
      <c r="G25" s="31" t="e">
        <f>#REF!</f>
        <v>#REF!</v>
      </c>
      <c r="H25" s="31" t="e">
        <f>#REF!</f>
        <v>#REF!</v>
      </c>
      <c r="I25" s="31" t="e">
        <f>#REF!</f>
        <v>#REF!</v>
      </c>
      <c r="J25" s="31" t="e">
        <f>#REF!</f>
        <v>#REF!</v>
      </c>
      <c r="K25" s="31" t="e">
        <f t="shared" si="2"/>
        <v>#REF!</v>
      </c>
      <c r="L25" s="31">
        <v>0</v>
      </c>
      <c r="M25" s="31">
        <v>135926.78</v>
      </c>
      <c r="N25" s="31">
        <v>0</v>
      </c>
      <c r="O25" s="31">
        <v>7752.91</v>
      </c>
      <c r="P25" s="31">
        <v>0</v>
      </c>
      <c r="Q25" s="31">
        <f t="shared" si="3"/>
        <v>143679.69</v>
      </c>
      <c r="R25" s="55" t="e">
        <f t="shared" si="19"/>
        <v>#REF!</v>
      </c>
      <c r="S25" s="134" t="e">
        <f t="shared" si="19"/>
        <v>#REF!</v>
      </c>
      <c r="T25" s="134" t="e">
        <f t="shared" si="19"/>
        <v>#REF!</v>
      </c>
      <c r="U25" s="134" t="e">
        <f t="shared" si="19"/>
        <v>#REF!</v>
      </c>
      <c r="V25" s="41" t="e">
        <f t="shared" si="19"/>
        <v>#REF!</v>
      </c>
      <c r="W25" s="132" t="e">
        <f t="shared" si="18"/>
        <v>#REF!</v>
      </c>
      <c r="X25" s="212"/>
      <c r="Y25" s="213" t="e">
        <f t="shared" si="12"/>
        <v>#REF!</v>
      </c>
      <c r="Z25" s="213"/>
      <c r="AA25" s="213" t="e">
        <f t="shared" si="13"/>
        <v>#REF!</v>
      </c>
      <c r="AB25" s="214"/>
      <c r="AC25" s="215" t="e">
        <f t="shared" si="6"/>
        <v>#REF!</v>
      </c>
    </row>
    <row r="26" spans="2:31" s="1" customFormat="1" x14ac:dyDescent="0.3">
      <c r="B26" s="487">
        <v>4.0999999999999996</v>
      </c>
      <c r="C26" s="361" t="s">
        <v>47</v>
      </c>
      <c r="D26" s="361" t="s">
        <v>88</v>
      </c>
      <c r="E26" s="5" t="s">
        <v>11</v>
      </c>
      <c r="F26" s="31" t="e">
        <f>#REF!</f>
        <v>#REF!</v>
      </c>
      <c r="G26" s="31" t="e">
        <f>#REF!</f>
        <v>#REF!</v>
      </c>
      <c r="H26" s="31" t="e">
        <f>#REF!</f>
        <v>#REF!</v>
      </c>
      <c r="I26" s="31" t="e">
        <f>#REF!</f>
        <v>#REF!</v>
      </c>
      <c r="J26" s="31" t="e">
        <f>#REF!</f>
        <v>#REF!</v>
      </c>
      <c r="K26" s="31" t="e">
        <f t="shared" si="2"/>
        <v>#REF!</v>
      </c>
      <c r="L26" s="31">
        <v>0</v>
      </c>
      <c r="M26" s="31">
        <v>0</v>
      </c>
      <c r="N26" s="31">
        <v>718829.41</v>
      </c>
      <c r="O26" s="31">
        <f>321961.36+41639.35+11332.12</f>
        <v>374932.82999999996</v>
      </c>
      <c r="P26" s="31">
        <v>0</v>
      </c>
      <c r="Q26" s="31">
        <f t="shared" si="3"/>
        <v>1093762.24</v>
      </c>
      <c r="R26" s="56" t="e">
        <f t="shared" si="19"/>
        <v>#REF!</v>
      </c>
      <c r="S26" s="27" t="e">
        <f t="shared" si="19"/>
        <v>#REF!</v>
      </c>
      <c r="T26" s="27" t="e">
        <f t="shared" si="19"/>
        <v>#REF!</v>
      </c>
      <c r="U26" s="27" t="e">
        <f t="shared" si="19"/>
        <v>#REF!</v>
      </c>
      <c r="V26" s="38" t="e">
        <f t="shared" si="19"/>
        <v>#REF!</v>
      </c>
      <c r="W26" s="46" t="e">
        <f t="shared" si="18"/>
        <v>#REF!</v>
      </c>
      <c r="X26" s="216"/>
      <c r="Y26" s="217"/>
      <c r="Z26" s="217" t="e">
        <f t="shared" ref="Z26:Z58" si="20">N26/H26</f>
        <v>#REF!</v>
      </c>
      <c r="AA26" s="217" t="e">
        <f t="shared" si="13"/>
        <v>#REF!</v>
      </c>
      <c r="AB26" s="218" t="e">
        <f t="shared" si="5"/>
        <v>#REF!</v>
      </c>
      <c r="AC26" s="219" t="e">
        <f t="shared" si="6"/>
        <v>#REF!</v>
      </c>
    </row>
    <row r="27" spans="2:31" s="1" customFormat="1" ht="15" thickBot="1" x14ac:dyDescent="0.35">
      <c r="B27" s="487">
        <v>4.2</v>
      </c>
      <c r="C27" s="361" t="s">
        <v>47</v>
      </c>
      <c r="D27" s="361" t="s">
        <v>91</v>
      </c>
      <c r="E27" s="5" t="s">
        <v>12</v>
      </c>
      <c r="F27" s="31" t="e">
        <f>#REF!</f>
        <v>#REF!</v>
      </c>
      <c r="G27" s="31" t="e">
        <f>#REF!</f>
        <v>#REF!</v>
      </c>
      <c r="H27" s="31" t="e">
        <f>#REF!</f>
        <v>#REF!</v>
      </c>
      <c r="I27" s="31" t="e">
        <f>#REF!</f>
        <v>#REF!</v>
      </c>
      <c r="J27" s="31" t="e">
        <f>#REF!</f>
        <v>#REF!</v>
      </c>
      <c r="K27" s="31" t="e">
        <f t="shared" si="2"/>
        <v>#REF!</v>
      </c>
      <c r="L27" s="31">
        <v>0</v>
      </c>
      <c r="M27" s="31">
        <v>0</v>
      </c>
      <c r="N27" s="31">
        <f>420021.13+348.99</f>
        <v>420370.12</v>
      </c>
      <c r="O27" s="31">
        <v>9621.5</v>
      </c>
      <c r="P27" s="31">
        <v>0</v>
      </c>
      <c r="Q27" s="31">
        <f t="shared" si="3"/>
        <v>429991.62</v>
      </c>
      <c r="R27" s="57" t="e">
        <f t="shared" si="19"/>
        <v>#REF!</v>
      </c>
      <c r="S27" s="29" t="e">
        <f t="shared" si="19"/>
        <v>#REF!</v>
      </c>
      <c r="T27" s="29" t="e">
        <f t="shared" si="19"/>
        <v>#REF!</v>
      </c>
      <c r="U27" s="29" t="e">
        <f t="shared" si="19"/>
        <v>#REF!</v>
      </c>
      <c r="V27" s="42" t="e">
        <f t="shared" si="19"/>
        <v>#REF!</v>
      </c>
      <c r="W27" s="48" t="e">
        <f t="shared" si="18"/>
        <v>#REF!</v>
      </c>
      <c r="X27" s="222"/>
      <c r="Y27" s="223"/>
      <c r="Z27" s="223" t="e">
        <f t="shared" si="20"/>
        <v>#REF!</v>
      </c>
      <c r="AA27" s="223" t="e">
        <f t="shared" si="13"/>
        <v>#REF!</v>
      </c>
      <c r="AB27" s="224"/>
      <c r="AC27" s="225" t="e">
        <f t="shared" si="6"/>
        <v>#REF!</v>
      </c>
    </row>
    <row r="28" spans="2:31" s="1" customFormat="1" x14ac:dyDescent="0.3">
      <c r="B28" s="487">
        <v>5.0999999999999996</v>
      </c>
      <c r="C28" s="488" t="s">
        <v>138</v>
      </c>
      <c r="D28" s="361"/>
      <c r="E28" s="489"/>
      <c r="F28" s="31" t="e">
        <f>#REF!</f>
        <v>#REF!</v>
      </c>
      <c r="G28" s="31" t="e">
        <f>#REF!</f>
        <v>#REF!</v>
      </c>
      <c r="H28" s="31" t="e">
        <f>#REF!</f>
        <v>#REF!</v>
      </c>
      <c r="I28" s="31" t="e">
        <f>#REF!</f>
        <v>#REF!</v>
      </c>
      <c r="J28" s="31" t="e">
        <f>#REF!</f>
        <v>#REF!</v>
      </c>
      <c r="K28" s="31" t="e">
        <f t="shared" si="2"/>
        <v>#REF!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f t="shared" si="3"/>
        <v>0</v>
      </c>
      <c r="R28" s="84" t="e">
        <f t="shared" si="19"/>
        <v>#REF!</v>
      </c>
      <c r="S28" s="80" t="e">
        <f t="shared" si="19"/>
        <v>#REF!</v>
      </c>
      <c r="T28" s="80" t="e">
        <f t="shared" si="19"/>
        <v>#REF!</v>
      </c>
      <c r="U28" s="80" t="e">
        <f t="shared" si="19"/>
        <v>#REF!</v>
      </c>
      <c r="V28" s="85" t="e">
        <f t="shared" si="19"/>
        <v>#REF!</v>
      </c>
      <c r="W28" s="81" t="e">
        <f t="shared" si="18"/>
        <v>#REF!</v>
      </c>
      <c r="X28" s="226"/>
      <c r="Y28" s="227"/>
      <c r="Z28" s="227"/>
      <c r="AA28" s="227"/>
      <c r="AB28" s="228"/>
      <c r="AC28" s="229"/>
    </row>
    <row r="29" spans="2:31" s="73" customFormat="1" x14ac:dyDescent="0.3">
      <c r="B29" s="487">
        <v>5.0999999999999996</v>
      </c>
      <c r="C29" s="488" t="s">
        <v>46</v>
      </c>
      <c r="D29" s="361" t="s">
        <v>96</v>
      </c>
      <c r="E29" s="488" t="s">
        <v>57</v>
      </c>
      <c r="F29" s="31" t="e">
        <f>#REF!</f>
        <v>#REF!</v>
      </c>
      <c r="G29" s="31" t="e">
        <f>#REF!</f>
        <v>#REF!</v>
      </c>
      <c r="H29" s="31" t="e">
        <f>#REF!</f>
        <v>#REF!</v>
      </c>
      <c r="I29" s="31" t="e">
        <f>#REF!</f>
        <v>#REF!</v>
      </c>
      <c r="J29" s="31" t="e">
        <f>#REF!</f>
        <v>#REF!</v>
      </c>
      <c r="K29" s="83" t="e">
        <f t="shared" si="2"/>
        <v>#REF!</v>
      </c>
      <c r="L29" s="31">
        <v>0</v>
      </c>
      <c r="M29" s="31">
        <v>391990.03</v>
      </c>
      <c r="N29" s="31">
        <v>0</v>
      </c>
      <c r="O29" s="31">
        <f>480023.84+762237</f>
        <v>1242260.8400000001</v>
      </c>
      <c r="P29" s="31">
        <v>0</v>
      </c>
      <c r="Q29" s="31">
        <f t="shared" si="3"/>
        <v>1634250.87</v>
      </c>
      <c r="R29" s="88" t="e">
        <f t="shared" si="19"/>
        <v>#REF!</v>
      </c>
      <c r="S29" s="88" t="e">
        <f t="shared" si="19"/>
        <v>#REF!</v>
      </c>
      <c r="T29" s="88" t="e">
        <f t="shared" si="19"/>
        <v>#REF!</v>
      </c>
      <c r="U29" s="88" t="e">
        <f t="shared" si="19"/>
        <v>#REF!</v>
      </c>
      <c r="V29" s="88" t="e">
        <f t="shared" si="19"/>
        <v>#REF!</v>
      </c>
      <c r="W29" s="72" t="e">
        <f t="shared" si="18"/>
        <v>#REF!</v>
      </c>
      <c r="X29" s="230"/>
      <c r="Y29" s="230" t="e">
        <f t="shared" si="12"/>
        <v>#REF!</v>
      </c>
      <c r="Z29" s="230"/>
      <c r="AA29" s="230" t="e">
        <f t="shared" si="13"/>
        <v>#REF!</v>
      </c>
      <c r="AB29" s="230"/>
      <c r="AC29" s="231" t="e">
        <f t="shared" si="6"/>
        <v>#REF!</v>
      </c>
    </row>
    <row r="30" spans="2:31" s="73" customFormat="1" x14ac:dyDescent="0.3">
      <c r="B30" s="487">
        <v>5.0999999999999996</v>
      </c>
      <c r="C30" s="488" t="s">
        <v>46</v>
      </c>
      <c r="D30" s="361" t="s">
        <v>90</v>
      </c>
      <c r="E30" s="488" t="s">
        <v>17</v>
      </c>
      <c r="F30" s="31" t="e">
        <f>#REF!</f>
        <v>#REF!</v>
      </c>
      <c r="G30" s="31" t="e">
        <f>#REF!</f>
        <v>#REF!</v>
      </c>
      <c r="H30" s="31" t="e">
        <f>#REF!</f>
        <v>#REF!</v>
      </c>
      <c r="I30" s="31" t="e">
        <f>#REF!</f>
        <v>#REF!</v>
      </c>
      <c r="J30" s="31" t="e">
        <f>#REF!</f>
        <v>#REF!</v>
      </c>
      <c r="K30" s="83" t="e">
        <f t="shared" si="2"/>
        <v>#REF!</v>
      </c>
      <c r="L30" s="31">
        <v>0</v>
      </c>
      <c r="M30" s="31">
        <v>719586.52</v>
      </c>
      <c r="N30" s="31">
        <v>0</v>
      </c>
      <c r="O30" s="31">
        <v>41039</v>
      </c>
      <c r="P30" s="31">
        <v>0</v>
      </c>
      <c r="Q30" s="31">
        <f t="shared" si="3"/>
        <v>760625.52</v>
      </c>
      <c r="R30" s="88" t="e">
        <f t="shared" si="19"/>
        <v>#REF!</v>
      </c>
      <c r="S30" s="31" t="e">
        <f t="shared" si="19"/>
        <v>#REF!</v>
      </c>
      <c r="T30" s="31" t="e">
        <f t="shared" si="19"/>
        <v>#REF!</v>
      </c>
      <c r="U30" s="31" t="e">
        <f t="shared" si="19"/>
        <v>#REF!</v>
      </c>
      <c r="V30" s="70" t="e">
        <f t="shared" si="19"/>
        <v>#REF!</v>
      </c>
      <c r="W30" s="72" t="e">
        <f t="shared" si="18"/>
        <v>#REF!</v>
      </c>
      <c r="X30" s="230"/>
      <c r="Y30" s="232" t="e">
        <f t="shared" si="12"/>
        <v>#REF!</v>
      </c>
      <c r="Z30" s="232"/>
      <c r="AA30" s="232" t="e">
        <f t="shared" si="13"/>
        <v>#REF!</v>
      </c>
      <c r="AB30" s="233"/>
      <c r="AC30" s="231" t="e">
        <f t="shared" si="6"/>
        <v>#REF!</v>
      </c>
      <c r="AE30" s="272"/>
    </row>
    <row r="31" spans="2:31" s="73" customFormat="1" x14ac:dyDescent="0.3">
      <c r="B31" s="487">
        <v>5.0999999999999996</v>
      </c>
      <c r="C31" s="488" t="s">
        <v>46</v>
      </c>
      <c r="D31" s="361" t="s">
        <v>94</v>
      </c>
      <c r="E31" s="488" t="s">
        <v>175</v>
      </c>
      <c r="F31" s="31" t="e">
        <f>#REF!</f>
        <v>#REF!</v>
      </c>
      <c r="G31" s="31" t="e">
        <f>#REF!</f>
        <v>#REF!</v>
      </c>
      <c r="H31" s="31" t="e">
        <f>#REF!</f>
        <v>#REF!</v>
      </c>
      <c r="I31" s="31" t="e">
        <f>#REF!</f>
        <v>#REF!</v>
      </c>
      <c r="J31" s="31" t="e">
        <f>#REF!</f>
        <v>#REF!</v>
      </c>
      <c r="K31" s="83" t="e">
        <f t="shared" si="2"/>
        <v>#REF!</v>
      </c>
      <c r="L31" s="31">
        <v>201365.65</v>
      </c>
      <c r="M31" s="31">
        <v>342257.01</v>
      </c>
      <c r="N31" s="31">
        <v>0</v>
      </c>
      <c r="O31" s="31">
        <v>0</v>
      </c>
      <c r="P31" s="31">
        <v>0</v>
      </c>
      <c r="Q31" s="31">
        <f t="shared" si="3"/>
        <v>543622.66</v>
      </c>
      <c r="R31" s="88" t="e">
        <f t="shared" si="19"/>
        <v>#REF!</v>
      </c>
      <c r="S31" s="31" t="e">
        <f t="shared" si="19"/>
        <v>#REF!</v>
      </c>
      <c r="T31" s="31" t="e">
        <f t="shared" si="19"/>
        <v>#REF!</v>
      </c>
      <c r="U31" s="31" t="e">
        <f t="shared" si="19"/>
        <v>#REF!</v>
      </c>
      <c r="V31" s="70" t="e">
        <f t="shared" si="19"/>
        <v>#REF!</v>
      </c>
      <c r="W31" s="72" t="e">
        <f t="shared" si="18"/>
        <v>#REF!</v>
      </c>
      <c r="X31" s="230" t="e">
        <f t="shared" si="4"/>
        <v>#REF!</v>
      </c>
      <c r="Y31" s="232" t="e">
        <f t="shared" si="12"/>
        <v>#REF!</v>
      </c>
      <c r="Z31" s="232"/>
      <c r="AA31" s="232"/>
      <c r="AB31" s="233"/>
      <c r="AC31" s="231" t="e">
        <f t="shared" si="6"/>
        <v>#REF!</v>
      </c>
    </row>
    <row r="32" spans="2:31" s="1" customFormat="1" x14ac:dyDescent="0.3">
      <c r="B32" s="487">
        <v>5.2</v>
      </c>
      <c r="C32" s="488" t="s">
        <v>24</v>
      </c>
      <c r="D32" s="361" t="s">
        <v>98</v>
      </c>
      <c r="E32" s="5" t="s">
        <v>13</v>
      </c>
      <c r="F32" s="31" t="e">
        <f>#REF!</f>
        <v>#REF!</v>
      </c>
      <c r="G32" s="31" t="e">
        <f>#REF!</f>
        <v>#REF!</v>
      </c>
      <c r="H32" s="31" t="e">
        <f>#REF!</f>
        <v>#REF!</v>
      </c>
      <c r="I32" s="31" t="e">
        <f>#REF!</f>
        <v>#REF!</v>
      </c>
      <c r="J32" s="31" t="e">
        <f>#REF!</f>
        <v>#REF!</v>
      </c>
      <c r="K32" s="31" t="e">
        <f t="shared" si="2"/>
        <v>#REF!</v>
      </c>
      <c r="L32" s="31">
        <v>230140.54</v>
      </c>
      <c r="M32" s="31">
        <v>192538.5</v>
      </c>
      <c r="N32" s="31">
        <v>0</v>
      </c>
      <c r="O32" s="31">
        <v>16471.2</v>
      </c>
      <c r="P32" s="31">
        <v>0</v>
      </c>
      <c r="Q32" s="31">
        <f t="shared" si="3"/>
        <v>439150.24000000005</v>
      </c>
      <c r="R32" s="54" t="e">
        <f t="shared" si="19"/>
        <v>#REF!</v>
      </c>
      <c r="S32" s="28" t="e">
        <f t="shared" si="19"/>
        <v>#REF!</v>
      </c>
      <c r="T32" s="28" t="e">
        <f t="shared" si="19"/>
        <v>#REF!</v>
      </c>
      <c r="U32" s="28" t="e">
        <f t="shared" si="19"/>
        <v>#REF!</v>
      </c>
      <c r="V32" s="40" t="e">
        <f t="shared" si="19"/>
        <v>#REF!</v>
      </c>
      <c r="W32" s="44" t="e">
        <f t="shared" si="18"/>
        <v>#REF!</v>
      </c>
      <c r="X32" s="208" t="e">
        <f t="shared" si="4"/>
        <v>#REF!</v>
      </c>
      <c r="Y32" s="209" t="e">
        <f t="shared" si="12"/>
        <v>#REF!</v>
      </c>
      <c r="Z32" s="209"/>
      <c r="AA32" s="209" t="e">
        <f t="shared" si="13"/>
        <v>#REF!</v>
      </c>
      <c r="AB32" s="210"/>
      <c r="AC32" s="211" t="e">
        <f t="shared" si="6"/>
        <v>#REF!</v>
      </c>
    </row>
    <row r="33" spans="2:29" s="1" customFormat="1" x14ac:dyDescent="0.3">
      <c r="B33" s="487">
        <v>5.3</v>
      </c>
      <c r="C33" s="488" t="s">
        <v>68</v>
      </c>
      <c r="D33" s="361" t="s">
        <v>95</v>
      </c>
      <c r="E33" s="5" t="s">
        <v>58</v>
      </c>
      <c r="F33" s="31" t="e">
        <f>#REF!</f>
        <v>#REF!</v>
      </c>
      <c r="G33" s="31" t="e">
        <f>#REF!</f>
        <v>#REF!</v>
      </c>
      <c r="H33" s="31" t="e">
        <f>#REF!</f>
        <v>#REF!</v>
      </c>
      <c r="I33" s="31" t="e">
        <f>#REF!</f>
        <v>#REF!</v>
      </c>
      <c r="J33" s="31" t="e">
        <f>#REF!</f>
        <v>#REF!</v>
      </c>
      <c r="K33" s="31" t="e">
        <f t="shared" si="2"/>
        <v>#REF!</v>
      </c>
      <c r="L33" s="31">
        <v>0</v>
      </c>
      <c r="M33" s="31">
        <v>0</v>
      </c>
      <c r="N33" s="31">
        <v>0</v>
      </c>
      <c r="O33" s="31">
        <v>0</v>
      </c>
      <c r="P33" s="31">
        <f>504833+450480.87</f>
        <v>955313.87</v>
      </c>
      <c r="Q33" s="31">
        <f t="shared" si="3"/>
        <v>955313.87</v>
      </c>
      <c r="R33" s="54" t="e">
        <f t="shared" si="19"/>
        <v>#REF!</v>
      </c>
      <c r="S33" s="28" t="e">
        <f t="shared" si="19"/>
        <v>#REF!</v>
      </c>
      <c r="T33" s="28" t="e">
        <f t="shared" si="19"/>
        <v>#REF!</v>
      </c>
      <c r="U33" s="28" t="e">
        <f t="shared" si="19"/>
        <v>#REF!</v>
      </c>
      <c r="V33" s="40" t="e">
        <f t="shared" si="19"/>
        <v>#REF!</v>
      </c>
      <c r="W33" s="44" t="e">
        <f t="shared" si="18"/>
        <v>#REF!</v>
      </c>
      <c r="X33" s="208"/>
      <c r="Y33" s="209"/>
      <c r="Z33" s="209"/>
      <c r="AA33" s="209"/>
      <c r="AB33" s="210" t="e">
        <f t="shared" si="5"/>
        <v>#REF!</v>
      </c>
      <c r="AC33" s="211" t="e">
        <f t="shared" si="6"/>
        <v>#REF!</v>
      </c>
    </row>
    <row r="34" spans="2:29" s="1" customFormat="1" x14ac:dyDescent="0.3">
      <c r="B34" s="487">
        <v>5.3</v>
      </c>
      <c r="C34" s="488" t="s">
        <v>68</v>
      </c>
      <c r="D34" s="361" t="s">
        <v>92</v>
      </c>
      <c r="E34" s="488" t="s">
        <v>19</v>
      </c>
      <c r="F34" s="31" t="e">
        <f>#REF!</f>
        <v>#REF!</v>
      </c>
      <c r="G34" s="31" t="e">
        <f>#REF!</f>
        <v>#REF!</v>
      </c>
      <c r="H34" s="31" t="e">
        <f>#REF!</f>
        <v>#REF!</v>
      </c>
      <c r="I34" s="31" t="e">
        <f>#REF!</f>
        <v>#REF!</v>
      </c>
      <c r="J34" s="31" t="e">
        <f>#REF!</f>
        <v>#REF!</v>
      </c>
      <c r="K34" s="31" t="e">
        <f t="shared" si="2"/>
        <v>#REF!</v>
      </c>
      <c r="L34" s="31">
        <v>0</v>
      </c>
      <c r="M34" s="31">
        <v>1045301.54</v>
      </c>
      <c r="N34" s="31">
        <v>0</v>
      </c>
      <c r="O34" s="31">
        <v>33.880000000000003</v>
      </c>
      <c r="P34" s="31">
        <v>0</v>
      </c>
      <c r="Q34" s="31">
        <f t="shared" si="3"/>
        <v>1045335.42</v>
      </c>
      <c r="R34" s="54" t="e">
        <f t="shared" si="19"/>
        <v>#REF!</v>
      </c>
      <c r="S34" s="28" t="e">
        <f t="shared" si="19"/>
        <v>#REF!</v>
      </c>
      <c r="T34" s="28" t="e">
        <f t="shared" si="19"/>
        <v>#REF!</v>
      </c>
      <c r="U34" s="28" t="e">
        <f t="shared" si="19"/>
        <v>#REF!</v>
      </c>
      <c r="V34" s="40" t="e">
        <f t="shared" si="19"/>
        <v>#REF!</v>
      </c>
      <c r="W34" s="44" t="e">
        <f t="shared" si="18"/>
        <v>#REF!</v>
      </c>
      <c r="X34" s="208"/>
      <c r="Y34" s="209" t="e">
        <f t="shared" si="12"/>
        <v>#REF!</v>
      </c>
      <c r="Z34" s="209"/>
      <c r="AA34" s="209"/>
      <c r="AB34" s="210"/>
      <c r="AC34" s="211" t="e">
        <f t="shared" si="6"/>
        <v>#REF!</v>
      </c>
    </row>
    <row r="35" spans="2:29" s="73" customFormat="1" x14ac:dyDescent="0.3">
      <c r="B35" s="487">
        <v>5.4</v>
      </c>
      <c r="C35" s="488" t="s">
        <v>45</v>
      </c>
      <c r="D35" s="361" t="s">
        <v>97</v>
      </c>
      <c r="E35" s="488" t="s">
        <v>59</v>
      </c>
      <c r="F35" s="31" t="e">
        <f>#REF!</f>
        <v>#REF!</v>
      </c>
      <c r="G35" s="31" t="e">
        <f>#REF!</f>
        <v>#REF!</v>
      </c>
      <c r="H35" s="31" t="e">
        <f>#REF!</f>
        <v>#REF!</v>
      </c>
      <c r="I35" s="31" t="e">
        <f>#REF!</f>
        <v>#REF!</v>
      </c>
      <c r="J35" s="31" t="e">
        <f>#REF!</f>
        <v>#REF!</v>
      </c>
      <c r="K35" s="83" t="e">
        <f t="shared" si="2"/>
        <v>#REF!</v>
      </c>
      <c r="L35" s="31">
        <v>0</v>
      </c>
      <c r="M35" s="31">
        <f>84522.68+507569.84</f>
        <v>592092.52</v>
      </c>
      <c r="N35" s="31">
        <v>0</v>
      </c>
      <c r="O35" s="31">
        <v>0</v>
      </c>
      <c r="P35" s="31">
        <v>0</v>
      </c>
      <c r="Q35" s="31">
        <f t="shared" si="3"/>
        <v>592092.52</v>
      </c>
      <c r="R35" s="54" t="e">
        <f t="shared" si="19"/>
        <v>#REF!</v>
      </c>
      <c r="S35" s="28" t="e">
        <f t="shared" si="19"/>
        <v>#REF!</v>
      </c>
      <c r="T35" s="28" t="e">
        <f t="shared" si="19"/>
        <v>#REF!</v>
      </c>
      <c r="U35" s="28" t="e">
        <f t="shared" si="19"/>
        <v>#REF!</v>
      </c>
      <c r="V35" s="40" t="e">
        <f t="shared" si="19"/>
        <v>#REF!</v>
      </c>
      <c r="W35" s="44" t="e">
        <f t="shared" si="19"/>
        <v>#REF!</v>
      </c>
      <c r="X35" s="208"/>
      <c r="Y35" s="209" t="e">
        <f t="shared" si="12"/>
        <v>#REF!</v>
      </c>
      <c r="Z35" s="209"/>
      <c r="AA35" s="209"/>
      <c r="AB35" s="210"/>
      <c r="AC35" s="211" t="e">
        <f t="shared" si="6"/>
        <v>#REF!</v>
      </c>
    </row>
    <row r="36" spans="2:29" s="73" customFormat="1" x14ac:dyDescent="0.3">
      <c r="B36" s="487">
        <v>5.4</v>
      </c>
      <c r="C36" s="488" t="s">
        <v>45</v>
      </c>
      <c r="D36" s="361" t="s">
        <v>93</v>
      </c>
      <c r="E36" s="488" t="s">
        <v>31</v>
      </c>
      <c r="F36" s="31" t="e">
        <f>#REF!</f>
        <v>#REF!</v>
      </c>
      <c r="G36" s="31" t="e">
        <f>#REF!</f>
        <v>#REF!</v>
      </c>
      <c r="H36" s="31" t="e">
        <f>#REF!</f>
        <v>#REF!</v>
      </c>
      <c r="I36" s="31" t="e">
        <f>#REF!</f>
        <v>#REF!</v>
      </c>
      <c r="J36" s="31" t="e">
        <f>#REF!</f>
        <v>#REF!</v>
      </c>
      <c r="K36" s="83" t="e">
        <f t="shared" si="2"/>
        <v>#REF!</v>
      </c>
      <c r="L36" s="31">
        <v>0</v>
      </c>
      <c r="M36" s="31">
        <v>281118.59999999998</v>
      </c>
      <c r="N36" s="31">
        <v>0</v>
      </c>
      <c r="O36" s="31">
        <v>0</v>
      </c>
      <c r="P36" s="31">
        <v>0</v>
      </c>
      <c r="Q36" s="31">
        <f t="shared" si="3"/>
        <v>281118.59999999998</v>
      </c>
      <c r="R36" s="54" t="e">
        <f t="shared" si="19"/>
        <v>#REF!</v>
      </c>
      <c r="S36" s="28" t="e">
        <f t="shared" si="19"/>
        <v>#REF!</v>
      </c>
      <c r="T36" s="28" t="e">
        <f t="shared" si="19"/>
        <v>#REF!</v>
      </c>
      <c r="U36" s="28" t="e">
        <f t="shared" si="19"/>
        <v>#REF!</v>
      </c>
      <c r="V36" s="40" t="e">
        <f t="shared" si="19"/>
        <v>#REF!</v>
      </c>
      <c r="W36" s="44" t="e">
        <f t="shared" si="19"/>
        <v>#REF!</v>
      </c>
      <c r="X36" s="208"/>
      <c r="Y36" s="209" t="e">
        <f t="shared" si="12"/>
        <v>#REF!</v>
      </c>
      <c r="Z36" s="209"/>
      <c r="AA36" s="209"/>
      <c r="AB36" s="210"/>
      <c r="AC36" s="211" t="e">
        <f t="shared" si="6"/>
        <v>#REF!</v>
      </c>
    </row>
    <row r="37" spans="2:29" s="1" customFormat="1" ht="15" thickBot="1" x14ac:dyDescent="0.35">
      <c r="B37" s="487">
        <v>5.5</v>
      </c>
      <c r="C37" s="488" t="s">
        <v>138</v>
      </c>
      <c r="D37" s="361" t="s">
        <v>108</v>
      </c>
      <c r="E37" s="488" t="s">
        <v>60</v>
      </c>
      <c r="F37" s="31" t="e">
        <f>#REF!</f>
        <v>#REF!</v>
      </c>
      <c r="G37" s="31" t="e">
        <f>#REF!</f>
        <v>#REF!</v>
      </c>
      <c r="H37" s="31" t="e">
        <f>#REF!</f>
        <v>#REF!</v>
      </c>
      <c r="I37" s="31" t="e">
        <f>#REF!</f>
        <v>#REF!</v>
      </c>
      <c r="J37" s="31" t="e">
        <f>#REF!</f>
        <v>#REF!</v>
      </c>
      <c r="K37" s="31" t="e">
        <f t="shared" si="2"/>
        <v>#REF!</v>
      </c>
      <c r="L37" s="31">
        <v>0</v>
      </c>
      <c r="M37" s="31">
        <v>40556.71</v>
      </c>
      <c r="N37" s="31">
        <v>0</v>
      </c>
      <c r="O37" s="31">
        <v>0</v>
      </c>
      <c r="P37" s="31">
        <v>0</v>
      </c>
      <c r="Q37" s="31">
        <f t="shared" si="3"/>
        <v>40556.71</v>
      </c>
      <c r="R37" s="88" t="e">
        <f t="shared" si="19"/>
        <v>#REF!</v>
      </c>
      <c r="S37" s="88" t="e">
        <f t="shared" si="19"/>
        <v>#REF!</v>
      </c>
      <c r="T37" s="88" t="e">
        <f t="shared" si="19"/>
        <v>#REF!</v>
      </c>
      <c r="U37" s="88" t="e">
        <f t="shared" si="19"/>
        <v>#REF!</v>
      </c>
      <c r="V37" s="88" t="e">
        <f t="shared" si="19"/>
        <v>#REF!</v>
      </c>
      <c r="W37" s="72" t="e">
        <f t="shared" si="19"/>
        <v>#REF!</v>
      </c>
      <c r="X37" s="230"/>
      <c r="Y37" s="230" t="e">
        <f t="shared" si="12"/>
        <v>#REF!</v>
      </c>
      <c r="Z37" s="230"/>
      <c r="AA37" s="230"/>
      <c r="AB37" s="230"/>
      <c r="AC37" s="231" t="e">
        <f t="shared" si="6"/>
        <v>#REF!</v>
      </c>
    </row>
    <row r="38" spans="2:29" s="1" customFormat="1" x14ac:dyDescent="0.3">
      <c r="B38" s="487">
        <v>6.1</v>
      </c>
      <c r="C38" s="488" t="s">
        <v>24</v>
      </c>
      <c r="D38" s="361" t="s">
        <v>107</v>
      </c>
      <c r="E38" s="5" t="s">
        <v>6</v>
      </c>
      <c r="F38" s="31" t="e">
        <f>#REF!</f>
        <v>#REF!</v>
      </c>
      <c r="G38" s="31" t="e">
        <f>#REF!</f>
        <v>#REF!</v>
      </c>
      <c r="H38" s="31" t="e">
        <f>#REF!</f>
        <v>#REF!</v>
      </c>
      <c r="I38" s="31" t="e">
        <f>#REF!</f>
        <v>#REF!</v>
      </c>
      <c r="J38" s="31" t="e">
        <f>#REF!</f>
        <v>#REF!</v>
      </c>
      <c r="K38" s="31" t="e">
        <f t="shared" si="2"/>
        <v>#REF!</v>
      </c>
      <c r="L38" s="31">
        <v>23528.720000000001</v>
      </c>
      <c r="M38" s="31">
        <v>337175.06</v>
      </c>
      <c r="N38" s="31">
        <v>0</v>
      </c>
      <c r="O38" s="31">
        <v>0</v>
      </c>
      <c r="P38" s="31">
        <v>0</v>
      </c>
      <c r="Q38" s="31">
        <f t="shared" si="3"/>
        <v>360703.78</v>
      </c>
      <c r="R38" s="56" t="e">
        <f t="shared" si="19"/>
        <v>#REF!</v>
      </c>
      <c r="S38" s="27" t="e">
        <f t="shared" si="19"/>
        <v>#REF!</v>
      </c>
      <c r="T38" s="27" t="e">
        <f t="shared" si="19"/>
        <v>#REF!</v>
      </c>
      <c r="U38" s="27" t="e">
        <f t="shared" si="19"/>
        <v>#REF!</v>
      </c>
      <c r="V38" s="38" t="e">
        <f t="shared" si="19"/>
        <v>#REF!</v>
      </c>
      <c r="W38" s="46" t="e">
        <f t="shared" si="19"/>
        <v>#REF!</v>
      </c>
      <c r="X38" s="216" t="e">
        <f t="shared" si="4"/>
        <v>#REF!</v>
      </c>
      <c r="Y38" s="217" t="e">
        <f t="shared" si="12"/>
        <v>#REF!</v>
      </c>
      <c r="Z38" s="217"/>
      <c r="AA38" s="217"/>
      <c r="AB38" s="218" t="e">
        <f t="shared" si="5"/>
        <v>#REF!</v>
      </c>
      <c r="AC38" s="219" t="e">
        <f t="shared" si="6"/>
        <v>#REF!</v>
      </c>
    </row>
    <row r="39" spans="2:29" s="1" customFormat="1" x14ac:dyDescent="0.3">
      <c r="B39" s="487">
        <v>6.2</v>
      </c>
      <c r="C39" s="488" t="s">
        <v>24</v>
      </c>
      <c r="D39" s="361"/>
      <c r="E39" s="490"/>
      <c r="F39" s="31" t="e">
        <f>#REF!</f>
        <v>#REF!</v>
      </c>
      <c r="G39" s="31" t="e">
        <f>#REF!</f>
        <v>#REF!</v>
      </c>
      <c r="H39" s="31" t="e">
        <f>#REF!</f>
        <v>#REF!</v>
      </c>
      <c r="I39" s="31" t="e">
        <f>#REF!</f>
        <v>#REF!</v>
      </c>
      <c r="J39" s="31" t="e">
        <f>#REF!</f>
        <v>#REF!</v>
      </c>
      <c r="K39" s="31" t="e">
        <f t="shared" si="2"/>
        <v>#REF!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f t="shared" si="3"/>
        <v>0</v>
      </c>
      <c r="R39" s="54" t="e">
        <f t="shared" si="19"/>
        <v>#REF!</v>
      </c>
      <c r="S39" s="28" t="e">
        <f t="shared" si="19"/>
        <v>#REF!</v>
      </c>
      <c r="T39" s="28" t="e">
        <f t="shared" si="19"/>
        <v>#REF!</v>
      </c>
      <c r="U39" s="28" t="e">
        <f t="shared" si="19"/>
        <v>#REF!</v>
      </c>
      <c r="V39" s="40" t="e">
        <f t="shared" si="19"/>
        <v>#REF!</v>
      </c>
      <c r="W39" s="44" t="e">
        <f t="shared" si="19"/>
        <v>#REF!</v>
      </c>
      <c r="X39" s="208"/>
      <c r="Y39" s="209"/>
      <c r="Z39" s="209"/>
      <c r="AA39" s="209"/>
      <c r="AB39" s="210"/>
      <c r="AC39" s="211"/>
    </row>
    <row r="40" spans="2:29" s="1" customFormat="1" x14ac:dyDescent="0.3">
      <c r="B40" s="487">
        <v>6.2</v>
      </c>
      <c r="C40" s="488" t="s">
        <v>139</v>
      </c>
      <c r="D40" s="361" t="s">
        <v>110</v>
      </c>
      <c r="E40" s="5" t="s">
        <v>14</v>
      </c>
      <c r="F40" s="31" t="e">
        <f>#REF!</f>
        <v>#REF!</v>
      </c>
      <c r="G40" s="31" t="e">
        <f>#REF!</f>
        <v>#REF!</v>
      </c>
      <c r="H40" s="31" t="e">
        <f>#REF!</f>
        <v>#REF!</v>
      </c>
      <c r="I40" s="31" t="e">
        <f>#REF!</f>
        <v>#REF!</v>
      </c>
      <c r="J40" s="31" t="e">
        <f>#REF!</f>
        <v>#REF!</v>
      </c>
      <c r="K40" s="31" t="e">
        <f t="shared" si="2"/>
        <v>#REF!</v>
      </c>
      <c r="L40" s="31">
        <v>915298</v>
      </c>
      <c r="M40" s="31">
        <f>575736+2765.06</f>
        <v>578501.06000000006</v>
      </c>
      <c r="N40" s="31">
        <v>0</v>
      </c>
      <c r="O40" s="31">
        <v>0</v>
      </c>
      <c r="P40" s="31">
        <v>0</v>
      </c>
      <c r="Q40" s="31">
        <f t="shared" si="3"/>
        <v>1493799.06</v>
      </c>
      <c r="R40" s="54" t="e">
        <f t="shared" si="19"/>
        <v>#REF!</v>
      </c>
      <c r="S40" s="28" t="e">
        <f t="shared" si="19"/>
        <v>#REF!</v>
      </c>
      <c r="T40" s="28" t="e">
        <f t="shared" si="19"/>
        <v>#REF!</v>
      </c>
      <c r="U40" s="28" t="e">
        <f t="shared" si="19"/>
        <v>#REF!</v>
      </c>
      <c r="V40" s="40" t="e">
        <f t="shared" si="19"/>
        <v>#REF!</v>
      </c>
      <c r="W40" s="44" t="e">
        <f t="shared" si="19"/>
        <v>#REF!</v>
      </c>
      <c r="X40" s="208" t="e">
        <f t="shared" si="4"/>
        <v>#REF!</v>
      </c>
      <c r="Y40" s="209" t="e">
        <f t="shared" si="12"/>
        <v>#REF!</v>
      </c>
      <c r="Z40" s="209"/>
      <c r="AA40" s="209"/>
      <c r="AB40" s="210"/>
      <c r="AC40" s="211" t="e">
        <f t="shared" si="6"/>
        <v>#REF!</v>
      </c>
    </row>
    <row r="41" spans="2:29" s="1" customFormat="1" ht="15" thickBot="1" x14ac:dyDescent="0.35">
      <c r="B41" s="487">
        <v>6.3</v>
      </c>
      <c r="C41" s="488" t="s">
        <v>24</v>
      </c>
      <c r="D41" s="361" t="s">
        <v>109</v>
      </c>
      <c r="E41" s="5" t="s">
        <v>15</v>
      </c>
      <c r="F41" s="31" t="e">
        <f>#REF!</f>
        <v>#REF!</v>
      </c>
      <c r="G41" s="31" t="e">
        <f>#REF!</f>
        <v>#REF!</v>
      </c>
      <c r="H41" s="31" t="e">
        <f>#REF!</f>
        <v>#REF!</v>
      </c>
      <c r="I41" s="31" t="e">
        <f>#REF!</f>
        <v>#REF!</v>
      </c>
      <c r="J41" s="31" t="e">
        <f>#REF!</f>
        <v>#REF!</v>
      </c>
      <c r="K41" s="31" t="e">
        <f t="shared" si="2"/>
        <v>#REF!</v>
      </c>
      <c r="L41" s="31">
        <v>0</v>
      </c>
      <c r="M41" s="31">
        <v>164213.76999999999</v>
      </c>
      <c r="N41" s="31">
        <v>0</v>
      </c>
      <c r="O41" s="31">
        <v>0</v>
      </c>
      <c r="P41" s="31">
        <v>80715.12</v>
      </c>
      <c r="Q41" s="31">
        <f t="shared" si="3"/>
        <v>244928.88999999998</v>
      </c>
      <c r="R41" s="57" t="e">
        <f t="shared" si="19"/>
        <v>#REF!</v>
      </c>
      <c r="S41" s="29" t="e">
        <f t="shared" si="19"/>
        <v>#REF!</v>
      </c>
      <c r="T41" s="29" t="e">
        <f t="shared" si="19"/>
        <v>#REF!</v>
      </c>
      <c r="U41" s="29" t="e">
        <f t="shared" si="19"/>
        <v>#REF!</v>
      </c>
      <c r="V41" s="42" t="e">
        <f t="shared" si="19"/>
        <v>#REF!</v>
      </c>
      <c r="W41" s="48" t="e">
        <f t="shared" si="19"/>
        <v>#REF!</v>
      </c>
      <c r="X41" s="222"/>
      <c r="Y41" s="223" t="e">
        <f t="shared" si="12"/>
        <v>#REF!</v>
      </c>
      <c r="Z41" s="223"/>
      <c r="AA41" s="223" t="e">
        <f t="shared" si="13"/>
        <v>#REF!</v>
      </c>
      <c r="AB41" s="224" t="e">
        <f t="shared" si="5"/>
        <v>#REF!</v>
      </c>
      <c r="AC41" s="225" t="e">
        <f t="shared" si="6"/>
        <v>#REF!</v>
      </c>
    </row>
    <row r="42" spans="2:29" s="1" customFormat="1" x14ac:dyDescent="0.3">
      <c r="B42" s="487" t="s">
        <v>0</v>
      </c>
      <c r="C42" s="488" t="s">
        <v>24</v>
      </c>
      <c r="D42" s="361"/>
      <c r="E42" s="489"/>
      <c r="F42" s="31" t="e">
        <f>#REF!</f>
        <v>#REF!</v>
      </c>
      <c r="G42" s="31" t="e">
        <f>#REF!</f>
        <v>#REF!</v>
      </c>
      <c r="H42" s="31" t="e">
        <f>#REF!</f>
        <v>#REF!</v>
      </c>
      <c r="I42" s="31" t="e">
        <f>#REF!</f>
        <v>#REF!</v>
      </c>
      <c r="J42" s="31" t="e">
        <f>#REF!</f>
        <v>#REF!</v>
      </c>
      <c r="K42" s="31" t="e">
        <f t="shared" si="2"/>
        <v>#REF!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f t="shared" si="3"/>
        <v>0</v>
      </c>
      <c r="R42" s="53" t="e">
        <f t="shared" si="19"/>
        <v>#REF!</v>
      </c>
      <c r="S42" s="78" t="e">
        <f t="shared" si="19"/>
        <v>#REF!</v>
      </c>
      <c r="T42" s="78" t="e">
        <f t="shared" si="19"/>
        <v>#REF!</v>
      </c>
      <c r="U42" s="78" t="e">
        <f t="shared" si="19"/>
        <v>#REF!</v>
      </c>
      <c r="V42" s="39" t="e">
        <f t="shared" si="19"/>
        <v>#REF!</v>
      </c>
      <c r="W42" s="77" t="e">
        <f t="shared" si="19"/>
        <v>#REF!</v>
      </c>
      <c r="X42" s="206"/>
      <c r="Y42" s="220"/>
      <c r="Z42" s="220"/>
      <c r="AA42" s="220"/>
      <c r="AB42" s="221"/>
      <c r="AC42" s="207"/>
    </row>
    <row r="43" spans="2:29" s="1" customFormat="1" x14ac:dyDescent="0.3">
      <c r="B43" s="487" t="s">
        <v>0</v>
      </c>
      <c r="C43" s="488" t="s">
        <v>27</v>
      </c>
      <c r="D43" s="361"/>
      <c r="E43" s="489"/>
      <c r="F43" s="31" t="e">
        <f>#REF!</f>
        <v>#REF!</v>
      </c>
      <c r="G43" s="31" t="e">
        <f>#REF!</f>
        <v>#REF!</v>
      </c>
      <c r="H43" s="31" t="e">
        <f>#REF!</f>
        <v>#REF!</v>
      </c>
      <c r="I43" s="31" t="e">
        <f>#REF!</f>
        <v>#REF!</v>
      </c>
      <c r="J43" s="31" t="e">
        <f>#REF!</f>
        <v>#REF!</v>
      </c>
      <c r="K43" s="31" t="e">
        <f t="shared" si="2"/>
        <v>#REF!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f t="shared" si="3"/>
        <v>0</v>
      </c>
      <c r="R43" s="54" t="e">
        <f t="shared" si="19"/>
        <v>#REF!</v>
      </c>
      <c r="S43" s="28" t="e">
        <f t="shared" si="19"/>
        <v>#REF!</v>
      </c>
      <c r="T43" s="28" t="e">
        <f t="shared" si="19"/>
        <v>#REF!</v>
      </c>
      <c r="U43" s="28" t="e">
        <f t="shared" si="19"/>
        <v>#REF!</v>
      </c>
      <c r="V43" s="40" t="e">
        <f t="shared" si="19"/>
        <v>#REF!</v>
      </c>
      <c r="W43" s="44" t="e">
        <f t="shared" si="19"/>
        <v>#REF!</v>
      </c>
      <c r="X43" s="208"/>
      <c r="Y43" s="209"/>
      <c r="Z43" s="209"/>
      <c r="AA43" s="209"/>
      <c r="AB43" s="210"/>
      <c r="AC43" s="211"/>
    </row>
    <row r="44" spans="2:29" s="1" customFormat="1" x14ac:dyDescent="0.3">
      <c r="B44" s="487" t="s">
        <v>0</v>
      </c>
      <c r="C44" s="488" t="s">
        <v>27</v>
      </c>
      <c r="D44" s="361" t="s">
        <v>180</v>
      </c>
      <c r="E44" s="488" t="s">
        <v>183</v>
      </c>
      <c r="F44" s="31"/>
      <c r="G44" s="31"/>
      <c r="H44" s="31"/>
      <c r="I44" s="31"/>
      <c r="J44" s="31"/>
      <c r="K44" s="31">
        <f t="shared" si="2"/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f t="shared" si="3"/>
        <v>0</v>
      </c>
      <c r="R44" s="54">
        <f t="shared" ref="R44:R45" si="21">F44-L44</f>
        <v>0</v>
      </c>
      <c r="S44" s="28">
        <f t="shared" ref="S44:S45" si="22">G44-M44</f>
        <v>0</v>
      </c>
      <c r="T44" s="28">
        <f t="shared" ref="T44:T45" si="23">H44-N44</f>
        <v>0</v>
      </c>
      <c r="U44" s="28">
        <f t="shared" ref="U44:U45" si="24">I44-O44</f>
        <v>0</v>
      </c>
      <c r="V44" s="40">
        <f t="shared" ref="V44:V45" si="25">J44-P44</f>
        <v>0</v>
      </c>
      <c r="W44" s="44">
        <f t="shared" si="19"/>
        <v>0</v>
      </c>
      <c r="X44" s="208"/>
      <c r="Y44" s="209"/>
      <c r="Z44" s="209"/>
      <c r="AA44" s="209"/>
      <c r="AB44" s="210"/>
      <c r="AC44" s="211"/>
    </row>
    <row r="45" spans="2:29" s="1" customFormat="1" x14ac:dyDescent="0.3">
      <c r="B45" s="487" t="s">
        <v>0</v>
      </c>
      <c r="C45" s="488" t="s">
        <v>43</v>
      </c>
      <c r="D45" s="361"/>
      <c r="E45" s="489"/>
      <c r="F45" s="31" t="e">
        <f>#REF!</f>
        <v>#REF!</v>
      </c>
      <c r="G45" s="31" t="e">
        <f>#REF!</f>
        <v>#REF!</v>
      </c>
      <c r="H45" s="31" t="e">
        <f>#REF!</f>
        <v>#REF!</v>
      </c>
      <c r="I45" s="31" t="e">
        <f>#REF!</f>
        <v>#REF!</v>
      </c>
      <c r="J45" s="31" t="e">
        <f>#REF!</f>
        <v>#REF!</v>
      </c>
      <c r="K45" s="31" t="e">
        <f t="shared" si="2"/>
        <v>#REF!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f t="shared" si="3"/>
        <v>0</v>
      </c>
      <c r="R45" s="54" t="e">
        <f t="shared" si="21"/>
        <v>#REF!</v>
      </c>
      <c r="S45" s="28" t="e">
        <f t="shared" si="22"/>
        <v>#REF!</v>
      </c>
      <c r="T45" s="28" t="e">
        <f t="shared" si="23"/>
        <v>#REF!</v>
      </c>
      <c r="U45" s="28" t="e">
        <f t="shared" si="24"/>
        <v>#REF!</v>
      </c>
      <c r="V45" s="40" t="e">
        <f t="shared" si="25"/>
        <v>#REF!</v>
      </c>
      <c r="W45" s="44" t="e">
        <f t="shared" si="19"/>
        <v>#REF!</v>
      </c>
      <c r="X45" s="208"/>
      <c r="Y45" s="209"/>
      <c r="Z45" s="209"/>
      <c r="AA45" s="209"/>
      <c r="AB45" s="210"/>
      <c r="AC45" s="211"/>
    </row>
    <row r="46" spans="2:29" s="1" customFormat="1" x14ac:dyDescent="0.3">
      <c r="B46" s="487" t="s">
        <v>0</v>
      </c>
      <c r="C46" s="488" t="s">
        <v>32</v>
      </c>
      <c r="D46" s="361" t="s">
        <v>156</v>
      </c>
      <c r="E46" s="488" t="s">
        <v>155</v>
      </c>
      <c r="F46" s="31" t="e">
        <f>#REF!</f>
        <v>#REF!</v>
      </c>
      <c r="G46" s="31" t="e">
        <f>#REF!</f>
        <v>#REF!</v>
      </c>
      <c r="H46" s="31" t="e">
        <f>#REF!</f>
        <v>#REF!</v>
      </c>
      <c r="I46" s="31" t="e">
        <f>#REF!</f>
        <v>#REF!</v>
      </c>
      <c r="J46" s="31" t="e">
        <f>#REF!</f>
        <v>#REF!</v>
      </c>
      <c r="K46" s="31" t="e">
        <f t="shared" si="2"/>
        <v>#REF!</v>
      </c>
      <c r="L46" s="31">
        <v>49235.13</v>
      </c>
      <c r="M46" s="31">
        <v>0</v>
      </c>
      <c r="N46" s="31">
        <v>0</v>
      </c>
      <c r="O46" s="31">
        <v>0</v>
      </c>
      <c r="P46" s="31">
        <v>0</v>
      </c>
      <c r="Q46" s="31">
        <f t="shared" si="3"/>
        <v>49235.13</v>
      </c>
      <c r="R46" s="54" t="e">
        <f t="shared" ref="R46" si="26">F46-L46</f>
        <v>#REF!</v>
      </c>
      <c r="S46" s="28" t="e">
        <f t="shared" ref="S46" si="27">G46-M46</f>
        <v>#REF!</v>
      </c>
      <c r="T46" s="28" t="e">
        <f t="shared" ref="T46" si="28">H46-N46</f>
        <v>#REF!</v>
      </c>
      <c r="U46" s="28" t="e">
        <f t="shared" ref="U46" si="29">I46-O46</f>
        <v>#REF!</v>
      </c>
      <c r="V46" s="40" t="e">
        <f t="shared" ref="V46" si="30">J46-P46</f>
        <v>#REF!</v>
      </c>
      <c r="W46" s="44" t="e">
        <f t="shared" si="19"/>
        <v>#REF!</v>
      </c>
      <c r="X46" s="208"/>
      <c r="Y46" s="209"/>
      <c r="Z46" s="209"/>
      <c r="AA46" s="209"/>
      <c r="AB46" s="210"/>
      <c r="AC46" s="211"/>
    </row>
    <row r="47" spans="2:29" s="1" customFormat="1" x14ac:dyDescent="0.3">
      <c r="B47" s="487" t="s">
        <v>0</v>
      </c>
      <c r="C47" s="488" t="s">
        <v>138</v>
      </c>
      <c r="D47" s="361" t="s">
        <v>106</v>
      </c>
      <c r="E47" s="5" t="s">
        <v>20</v>
      </c>
      <c r="F47" s="31" t="e">
        <f>#REF!</f>
        <v>#REF!</v>
      </c>
      <c r="G47" s="31" t="e">
        <f>#REF!</f>
        <v>#REF!</v>
      </c>
      <c r="H47" s="31" t="e">
        <f>#REF!</f>
        <v>#REF!</v>
      </c>
      <c r="I47" s="31" t="e">
        <f>#REF!</f>
        <v>#REF!</v>
      </c>
      <c r="J47" s="31" t="e">
        <f>#REF!</f>
        <v>#REF!</v>
      </c>
      <c r="K47" s="31" t="e">
        <f t="shared" si="2"/>
        <v>#REF!</v>
      </c>
      <c r="L47" s="31">
        <v>6925.68</v>
      </c>
      <c r="M47" s="31">
        <v>180629.26</v>
      </c>
      <c r="N47" s="31">
        <v>0</v>
      </c>
      <c r="O47" s="31">
        <v>0</v>
      </c>
      <c r="P47" s="31">
        <v>0</v>
      </c>
      <c r="Q47" s="31">
        <f t="shared" si="3"/>
        <v>187554.94</v>
      </c>
      <c r="R47" s="54" t="e">
        <f t="shared" si="19"/>
        <v>#REF!</v>
      </c>
      <c r="S47" s="28" t="e">
        <f t="shared" si="19"/>
        <v>#REF!</v>
      </c>
      <c r="T47" s="28" t="e">
        <f t="shared" si="19"/>
        <v>#REF!</v>
      </c>
      <c r="U47" s="28" t="e">
        <f t="shared" si="19"/>
        <v>#REF!</v>
      </c>
      <c r="V47" s="40" t="e">
        <f t="shared" si="19"/>
        <v>#REF!</v>
      </c>
      <c r="W47" s="44" t="e">
        <f t="shared" si="19"/>
        <v>#REF!</v>
      </c>
      <c r="X47" s="208" t="e">
        <f t="shared" si="4"/>
        <v>#REF!</v>
      </c>
      <c r="Y47" s="209" t="e">
        <f t="shared" si="12"/>
        <v>#REF!</v>
      </c>
      <c r="Z47" s="209"/>
      <c r="AA47" s="209"/>
      <c r="AB47" s="210"/>
      <c r="AC47" s="211" t="e">
        <f t="shared" si="6"/>
        <v>#REF!</v>
      </c>
    </row>
    <row r="48" spans="2:29" s="1" customFormat="1" x14ac:dyDescent="0.3">
      <c r="B48" s="487" t="s">
        <v>0</v>
      </c>
      <c r="C48" s="488" t="s">
        <v>140</v>
      </c>
      <c r="D48" s="361" t="s">
        <v>72</v>
      </c>
      <c r="E48" s="5" t="s">
        <v>48</v>
      </c>
      <c r="F48" s="31" t="e">
        <f>#REF!</f>
        <v>#REF!</v>
      </c>
      <c r="G48" s="31" t="e">
        <f>#REF!</f>
        <v>#REF!</v>
      </c>
      <c r="H48" s="31" t="e">
        <f>#REF!</f>
        <v>#REF!</v>
      </c>
      <c r="I48" s="31" t="e">
        <f>#REF!</f>
        <v>#REF!</v>
      </c>
      <c r="J48" s="31" t="e">
        <f>#REF!</f>
        <v>#REF!</v>
      </c>
      <c r="K48" s="31" t="e">
        <f t="shared" si="2"/>
        <v>#REF!</v>
      </c>
      <c r="L48" s="31">
        <v>13280.77</v>
      </c>
      <c r="M48" s="31">
        <v>0</v>
      </c>
      <c r="N48" s="31">
        <v>0</v>
      </c>
      <c r="O48" s="31">
        <v>0</v>
      </c>
      <c r="P48" s="31">
        <v>0</v>
      </c>
      <c r="Q48" s="31">
        <f t="shared" si="3"/>
        <v>13280.77</v>
      </c>
      <c r="R48" s="54" t="e">
        <f t="shared" si="19"/>
        <v>#REF!</v>
      </c>
      <c r="S48" s="28" t="e">
        <f t="shared" si="19"/>
        <v>#REF!</v>
      </c>
      <c r="T48" s="28" t="e">
        <f t="shared" si="19"/>
        <v>#REF!</v>
      </c>
      <c r="U48" s="28" t="e">
        <f t="shared" si="19"/>
        <v>#REF!</v>
      </c>
      <c r="V48" s="40" t="e">
        <f t="shared" si="19"/>
        <v>#REF!</v>
      </c>
      <c r="W48" s="44" t="e">
        <f t="shared" si="19"/>
        <v>#REF!</v>
      </c>
      <c r="X48" s="208" t="e">
        <f t="shared" si="4"/>
        <v>#REF!</v>
      </c>
      <c r="Y48" s="209"/>
      <c r="Z48" s="209"/>
      <c r="AA48" s="209"/>
      <c r="AB48" s="210"/>
      <c r="AC48" s="211" t="e">
        <f t="shared" si="6"/>
        <v>#REF!</v>
      </c>
    </row>
    <row r="49" spans="2:29" s="1" customFormat="1" x14ac:dyDescent="0.3">
      <c r="B49" s="487" t="s">
        <v>0</v>
      </c>
      <c r="C49" s="488" t="s">
        <v>38</v>
      </c>
      <c r="D49" s="361" t="s">
        <v>104</v>
      </c>
      <c r="E49" s="5" t="s">
        <v>41</v>
      </c>
      <c r="F49" s="31" t="e">
        <f>#REF!</f>
        <v>#REF!</v>
      </c>
      <c r="G49" s="31" t="e">
        <f>#REF!</f>
        <v>#REF!</v>
      </c>
      <c r="H49" s="31" t="e">
        <f>#REF!</f>
        <v>#REF!</v>
      </c>
      <c r="I49" s="31" t="e">
        <f>#REF!</f>
        <v>#REF!</v>
      </c>
      <c r="J49" s="31" t="e">
        <f>#REF!</f>
        <v>#REF!</v>
      </c>
      <c r="K49" s="31" t="e">
        <f t="shared" si="2"/>
        <v>#REF!</v>
      </c>
      <c r="L49" s="31">
        <v>101509.54</v>
      </c>
      <c r="M49" s="31">
        <v>0</v>
      </c>
      <c r="N49" s="31">
        <v>0</v>
      </c>
      <c r="O49" s="31">
        <v>0</v>
      </c>
      <c r="P49" s="31">
        <v>0</v>
      </c>
      <c r="Q49" s="31">
        <f t="shared" si="3"/>
        <v>101509.54</v>
      </c>
      <c r="R49" s="54" t="e">
        <f t="shared" si="19"/>
        <v>#REF!</v>
      </c>
      <c r="S49" s="28" t="e">
        <f t="shared" si="19"/>
        <v>#REF!</v>
      </c>
      <c r="T49" s="28" t="e">
        <f t="shared" si="19"/>
        <v>#REF!</v>
      </c>
      <c r="U49" s="28" t="e">
        <f t="shared" si="19"/>
        <v>#REF!</v>
      </c>
      <c r="V49" s="40" t="e">
        <f t="shared" si="19"/>
        <v>#REF!</v>
      </c>
      <c r="W49" s="44" t="e">
        <f t="shared" si="19"/>
        <v>#REF!</v>
      </c>
      <c r="X49" s="208" t="e">
        <f t="shared" si="4"/>
        <v>#REF!</v>
      </c>
      <c r="Y49" s="209"/>
      <c r="Z49" s="209"/>
      <c r="AA49" s="209"/>
      <c r="AB49" s="210"/>
      <c r="AC49" s="211" t="e">
        <f t="shared" si="6"/>
        <v>#REF!</v>
      </c>
    </row>
    <row r="50" spans="2:29" s="1" customFormat="1" x14ac:dyDescent="0.3">
      <c r="B50" s="487" t="s">
        <v>0</v>
      </c>
      <c r="C50" s="488" t="s">
        <v>35</v>
      </c>
      <c r="D50" s="361" t="s">
        <v>105</v>
      </c>
      <c r="E50" s="488" t="s">
        <v>36</v>
      </c>
      <c r="F50" s="31" t="e">
        <f>#REF!</f>
        <v>#REF!</v>
      </c>
      <c r="G50" s="31" t="e">
        <f>#REF!</f>
        <v>#REF!</v>
      </c>
      <c r="H50" s="31" t="e">
        <f>#REF!</f>
        <v>#REF!</v>
      </c>
      <c r="I50" s="31" t="e">
        <f>#REF!</f>
        <v>#REF!</v>
      </c>
      <c r="J50" s="31" t="e">
        <f>#REF!</f>
        <v>#REF!</v>
      </c>
      <c r="K50" s="31" t="e">
        <f t="shared" si="2"/>
        <v>#REF!</v>
      </c>
      <c r="L50" s="31">
        <v>0</v>
      </c>
      <c r="M50" s="31">
        <v>43585.25</v>
      </c>
      <c r="N50" s="31">
        <v>0</v>
      </c>
      <c r="O50" s="31">
        <v>0</v>
      </c>
      <c r="P50" s="31">
        <v>0</v>
      </c>
      <c r="Q50" s="31">
        <f t="shared" si="3"/>
        <v>43585.25</v>
      </c>
      <c r="R50" s="54" t="e">
        <f t="shared" si="19"/>
        <v>#REF!</v>
      </c>
      <c r="S50" s="28" t="e">
        <f t="shared" si="19"/>
        <v>#REF!</v>
      </c>
      <c r="T50" s="28" t="e">
        <f t="shared" si="19"/>
        <v>#REF!</v>
      </c>
      <c r="U50" s="28" t="e">
        <f t="shared" si="19"/>
        <v>#REF!</v>
      </c>
      <c r="V50" s="40" t="e">
        <f t="shared" si="19"/>
        <v>#REF!</v>
      </c>
      <c r="W50" s="44" t="e">
        <f t="shared" si="19"/>
        <v>#REF!</v>
      </c>
      <c r="X50" s="208"/>
      <c r="Y50" s="209" t="e">
        <f t="shared" si="12"/>
        <v>#REF!</v>
      </c>
      <c r="Z50" s="209"/>
      <c r="AA50" s="209"/>
      <c r="AB50" s="210"/>
      <c r="AC50" s="211" t="e">
        <f t="shared" si="6"/>
        <v>#REF!</v>
      </c>
    </row>
    <row r="51" spans="2:29" s="1" customFormat="1" x14ac:dyDescent="0.3">
      <c r="B51" s="487" t="s">
        <v>0</v>
      </c>
      <c r="C51" s="488" t="s">
        <v>46</v>
      </c>
      <c r="D51" s="361" t="s">
        <v>94</v>
      </c>
      <c r="E51" s="488" t="s">
        <v>18</v>
      </c>
      <c r="F51" s="31" t="e">
        <f>#REF!</f>
        <v>#REF!</v>
      </c>
      <c r="G51" s="31" t="e">
        <f>#REF!</f>
        <v>#REF!</v>
      </c>
      <c r="H51" s="31" t="e">
        <f>#REF!</f>
        <v>#REF!</v>
      </c>
      <c r="I51" s="31" t="e">
        <f>#REF!</f>
        <v>#REF!</v>
      </c>
      <c r="J51" s="31" t="e">
        <f>#REF!</f>
        <v>#REF!</v>
      </c>
      <c r="K51" s="31" t="e">
        <f t="shared" si="2"/>
        <v>#REF!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f t="shared" si="3"/>
        <v>0</v>
      </c>
      <c r="R51" s="54" t="e">
        <f t="shared" si="19"/>
        <v>#REF!</v>
      </c>
      <c r="S51" s="28" t="e">
        <f t="shared" si="19"/>
        <v>#REF!</v>
      </c>
      <c r="T51" s="28" t="e">
        <f t="shared" si="19"/>
        <v>#REF!</v>
      </c>
      <c r="U51" s="28" t="e">
        <f t="shared" si="19"/>
        <v>#REF!</v>
      </c>
      <c r="V51" s="40" t="e">
        <f t="shared" si="19"/>
        <v>#REF!</v>
      </c>
      <c r="W51" s="44" t="e">
        <f t="shared" si="19"/>
        <v>#REF!</v>
      </c>
      <c r="X51" s="208"/>
      <c r="Y51" s="209"/>
      <c r="Z51" s="209"/>
      <c r="AA51" s="209"/>
      <c r="AB51" s="210"/>
      <c r="AC51" s="211"/>
    </row>
    <row r="52" spans="2:29" s="1" customFormat="1" x14ac:dyDescent="0.3">
      <c r="B52" s="487" t="s">
        <v>0</v>
      </c>
      <c r="C52" s="488" t="s">
        <v>35</v>
      </c>
      <c r="D52" s="361" t="s">
        <v>111</v>
      </c>
      <c r="E52" s="488" t="s">
        <v>150</v>
      </c>
      <c r="F52" s="31" t="e">
        <f>#REF!</f>
        <v>#REF!</v>
      </c>
      <c r="G52" s="31" t="e">
        <f>#REF!</f>
        <v>#REF!</v>
      </c>
      <c r="H52" s="31" t="e">
        <f>#REF!</f>
        <v>#REF!</v>
      </c>
      <c r="I52" s="31" t="e">
        <f>#REF!</f>
        <v>#REF!</v>
      </c>
      <c r="J52" s="31" t="e">
        <f>#REF!</f>
        <v>#REF!</v>
      </c>
      <c r="K52" s="31" t="e">
        <f t="shared" si="2"/>
        <v>#REF!</v>
      </c>
      <c r="L52" s="31">
        <v>300281.69</v>
      </c>
      <c r="M52" s="31">
        <v>0</v>
      </c>
      <c r="N52" s="31">
        <v>0</v>
      </c>
      <c r="O52" s="31">
        <v>0</v>
      </c>
      <c r="P52" s="31">
        <v>0</v>
      </c>
      <c r="Q52" s="31">
        <f t="shared" si="3"/>
        <v>300281.69</v>
      </c>
      <c r="R52" s="54" t="e">
        <f t="shared" si="19"/>
        <v>#REF!</v>
      </c>
      <c r="S52" s="28" t="e">
        <f t="shared" si="19"/>
        <v>#REF!</v>
      </c>
      <c r="T52" s="28" t="e">
        <f t="shared" si="19"/>
        <v>#REF!</v>
      </c>
      <c r="U52" s="28" t="e">
        <f t="shared" si="19"/>
        <v>#REF!</v>
      </c>
      <c r="V52" s="40" t="e">
        <f t="shared" si="19"/>
        <v>#REF!</v>
      </c>
      <c r="W52" s="44" t="e">
        <f t="shared" si="19"/>
        <v>#REF!</v>
      </c>
      <c r="X52" s="208" t="e">
        <f t="shared" si="4"/>
        <v>#REF!</v>
      </c>
      <c r="Y52" s="209"/>
      <c r="Z52" s="209"/>
      <c r="AA52" s="209"/>
      <c r="AB52" s="210"/>
      <c r="AC52" s="211" t="e">
        <f t="shared" si="6"/>
        <v>#REF!</v>
      </c>
    </row>
    <row r="53" spans="2:29" s="1" customFormat="1" x14ac:dyDescent="0.3">
      <c r="B53" s="487" t="s">
        <v>1</v>
      </c>
      <c r="C53" s="488" t="s">
        <v>35</v>
      </c>
      <c r="D53" s="361" t="s">
        <v>101</v>
      </c>
      <c r="E53" s="5" t="s">
        <v>37</v>
      </c>
      <c r="F53" s="31" t="e">
        <f>#REF!</f>
        <v>#REF!</v>
      </c>
      <c r="G53" s="31" t="e">
        <f>#REF!</f>
        <v>#REF!</v>
      </c>
      <c r="H53" s="31" t="e">
        <f>#REF!</f>
        <v>#REF!</v>
      </c>
      <c r="I53" s="31" t="e">
        <f>#REF!</f>
        <v>#REF!</v>
      </c>
      <c r="J53" s="31" t="e">
        <f>#REF!</f>
        <v>#REF!</v>
      </c>
      <c r="K53" s="31" t="e">
        <f t="shared" si="2"/>
        <v>#REF!</v>
      </c>
      <c r="L53" s="31">
        <v>30037.94</v>
      </c>
      <c r="M53" s="31">
        <v>0</v>
      </c>
      <c r="N53" s="31">
        <v>0</v>
      </c>
      <c r="O53" s="31">
        <v>40292</v>
      </c>
      <c r="P53" s="31">
        <v>0</v>
      </c>
      <c r="Q53" s="31">
        <f t="shared" si="3"/>
        <v>70329.94</v>
      </c>
      <c r="R53" s="54" t="e">
        <f t="shared" si="19"/>
        <v>#REF!</v>
      </c>
      <c r="S53" s="28" t="e">
        <f t="shared" si="19"/>
        <v>#REF!</v>
      </c>
      <c r="T53" s="28" t="e">
        <f t="shared" si="19"/>
        <v>#REF!</v>
      </c>
      <c r="U53" s="28" t="e">
        <f t="shared" si="19"/>
        <v>#REF!</v>
      </c>
      <c r="V53" s="40" t="e">
        <f t="shared" si="19"/>
        <v>#REF!</v>
      </c>
      <c r="W53" s="44" t="e">
        <f t="shared" si="19"/>
        <v>#REF!</v>
      </c>
      <c r="X53" s="208" t="e">
        <f t="shared" si="4"/>
        <v>#REF!</v>
      </c>
      <c r="Y53" s="209"/>
      <c r="Z53" s="209"/>
      <c r="AA53" s="209" t="e">
        <f t="shared" si="13"/>
        <v>#REF!</v>
      </c>
      <c r="AB53" s="210"/>
      <c r="AC53" s="211" t="e">
        <f t="shared" si="6"/>
        <v>#REF!</v>
      </c>
    </row>
    <row r="54" spans="2:29" s="1" customFormat="1" ht="15" customHeight="1" x14ac:dyDescent="0.3">
      <c r="B54" s="487" t="s">
        <v>1</v>
      </c>
      <c r="C54" s="488" t="s">
        <v>26</v>
      </c>
      <c r="D54" s="361" t="s">
        <v>102</v>
      </c>
      <c r="E54" s="5" t="s">
        <v>25</v>
      </c>
      <c r="F54" s="31" t="e">
        <f>#REF!</f>
        <v>#REF!</v>
      </c>
      <c r="G54" s="31" t="e">
        <f>#REF!</f>
        <v>#REF!</v>
      </c>
      <c r="H54" s="31" t="e">
        <f>#REF!</f>
        <v>#REF!</v>
      </c>
      <c r="I54" s="31" t="e">
        <f>#REF!</f>
        <v>#REF!</v>
      </c>
      <c r="J54" s="31" t="e">
        <f>#REF!</f>
        <v>#REF!</v>
      </c>
      <c r="K54" s="31" t="e">
        <f t="shared" si="2"/>
        <v>#REF!</v>
      </c>
      <c r="L54" s="31">
        <v>0</v>
      </c>
      <c r="M54" s="31">
        <v>2085380.01</v>
      </c>
      <c r="N54" s="31">
        <v>0</v>
      </c>
      <c r="O54" s="31">
        <v>0</v>
      </c>
      <c r="P54" s="31">
        <v>0</v>
      </c>
      <c r="Q54" s="31">
        <f t="shared" si="3"/>
        <v>2085380.01</v>
      </c>
      <c r="R54" s="54" t="e">
        <f t="shared" si="19"/>
        <v>#REF!</v>
      </c>
      <c r="S54" s="28" t="e">
        <f t="shared" si="19"/>
        <v>#REF!</v>
      </c>
      <c r="T54" s="28" t="e">
        <f t="shared" si="19"/>
        <v>#REF!</v>
      </c>
      <c r="U54" s="28" t="e">
        <f t="shared" si="19"/>
        <v>#REF!</v>
      </c>
      <c r="V54" s="40" t="e">
        <f t="shared" si="19"/>
        <v>#REF!</v>
      </c>
      <c r="W54" s="44" t="e">
        <f t="shared" si="19"/>
        <v>#REF!</v>
      </c>
      <c r="X54" s="208"/>
      <c r="Y54" s="209" t="e">
        <f t="shared" si="12"/>
        <v>#REF!</v>
      </c>
      <c r="Z54" s="209"/>
      <c r="AA54" s="209"/>
      <c r="AB54" s="210"/>
      <c r="AC54" s="211" t="e">
        <f t="shared" si="6"/>
        <v>#REF!</v>
      </c>
    </row>
    <row r="55" spans="2:29" s="1" customFormat="1" ht="15" thickBot="1" x14ac:dyDescent="0.35">
      <c r="B55" s="487" t="s">
        <v>2</v>
      </c>
      <c r="C55" s="488" t="s">
        <v>34</v>
      </c>
      <c r="D55" s="361" t="s">
        <v>103</v>
      </c>
      <c r="E55" s="5" t="s">
        <v>5</v>
      </c>
      <c r="F55" s="31" t="e">
        <f>#REF!</f>
        <v>#REF!</v>
      </c>
      <c r="G55" s="31" t="e">
        <f>#REF!</f>
        <v>#REF!</v>
      </c>
      <c r="H55" s="31" t="e">
        <f>#REF!</f>
        <v>#REF!</v>
      </c>
      <c r="I55" s="31" t="e">
        <f>#REF!</f>
        <v>#REF!</v>
      </c>
      <c r="J55" s="31" t="e">
        <f>#REF!</f>
        <v>#REF!</v>
      </c>
      <c r="K55" s="31" t="e">
        <f t="shared" si="2"/>
        <v>#REF!</v>
      </c>
      <c r="L55" s="31">
        <v>326730.01</v>
      </c>
      <c r="M55" s="31">
        <v>0</v>
      </c>
      <c r="N55" s="31">
        <v>0</v>
      </c>
      <c r="O55" s="31">
        <v>0</v>
      </c>
      <c r="P55" s="31">
        <v>181867.48</v>
      </c>
      <c r="Q55" s="31">
        <f t="shared" si="3"/>
        <v>508597.49</v>
      </c>
      <c r="R55" s="55" t="e">
        <f t="shared" si="19"/>
        <v>#REF!</v>
      </c>
      <c r="S55" s="134" t="e">
        <f t="shared" si="19"/>
        <v>#REF!</v>
      </c>
      <c r="T55" s="134" t="e">
        <f t="shared" si="19"/>
        <v>#REF!</v>
      </c>
      <c r="U55" s="134" t="e">
        <f t="shared" si="19"/>
        <v>#REF!</v>
      </c>
      <c r="V55" s="41" t="e">
        <f t="shared" si="19"/>
        <v>#REF!</v>
      </c>
      <c r="W55" s="132" t="e">
        <f t="shared" si="19"/>
        <v>#REF!</v>
      </c>
      <c r="X55" s="212" t="e">
        <f t="shared" si="4"/>
        <v>#REF!</v>
      </c>
      <c r="Y55" s="213"/>
      <c r="Z55" s="213"/>
      <c r="AA55" s="213" t="e">
        <f t="shared" si="13"/>
        <v>#REF!</v>
      </c>
      <c r="AB55" s="214" t="e">
        <f t="shared" si="5"/>
        <v>#REF!</v>
      </c>
      <c r="AC55" s="215" t="e">
        <f t="shared" si="6"/>
        <v>#REF!</v>
      </c>
    </row>
    <row r="56" spans="2:29" s="1" customFormat="1" x14ac:dyDescent="0.3">
      <c r="B56" s="487" t="s">
        <v>3</v>
      </c>
      <c r="C56" s="361" t="s">
        <v>23</v>
      </c>
      <c r="D56" s="361" t="s">
        <v>100</v>
      </c>
      <c r="E56" s="5" t="s">
        <v>22</v>
      </c>
      <c r="F56" s="31" t="e">
        <f>#REF!</f>
        <v>#REF!</v>
      </c>
      <c r="G56" s="31" t="e">
        <f>#REF!</f>
        <v>#REF!</v>
      </c>
      <c r="H56" s="31" t="e">
        <f>#REF!</f>
        <v>#REF!</v>
      </c>
      <c r="I56" s="31" t="e">
        <f>#REF!</f>
        <v>#REF!</v>
      </c>
      <c r="J56" s="31" t="e">
        <f>#REF!</f>
        <v>#REF!</v>
      </c>
      <c r="K56" s="31" t="e">
        <f t="shared" si="2"/>
        <v>#REF!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f t="shared" si="3"/>
        <v>0</v>
      </c>
      <c r="R56" s="56" t="e">
        <f t="shared" si="19"/>
        <v>#REF!</v>
      </c>
      <c r="S56" s="27" t="e">
        <f t="shared" si="19"/>
        <v>#REF!</v>
      </c>
      <c r="T56" s="27" t="e">
        <f t="shared" si="19"/>
        <v>#REF!</v>
      </c>
      <c r="U56" s="27" t="e">
        <f t="shared" si="19"/>
        <v>#REF!</v>
      </c>
      <c r="V56" s="38" t="e">
        <f t="shared" si="19"/>
        <v>#REF!</v>
      </c>
      <c r="W56" s="46" t="e">
        <f t="shared" si="19"/>
        <v>#REF!</v>
      </c>
      <c r="X56" s="216" t="e">
        <f t="shared" si="4"/>
        <v>#REF!</v>
      </c>
      <c r="Y56" s="217"/>
      <c r="Z56" s="217"/>
      <c r="AA56" s="217"/>
      <c r="AB56" s="218"/>
      <c r="AC56" s="219" t="e">
        <f t="shared" si="6"/>
        <v>#REF!</v>
      </c>
    </row>
    <row r="57" spans="2:29" s="1" customFormat="1" ht="15" thickBot="1" x14ac:dyDescent="0.35">
      <c r="B57" s="487" t="s">
        <v>4</v>
      </c>
      <c r="C57" s="361" t="s">
        <v>44</v>
      </c>
      <c r="D57" s="361" t="s">
        <v>99</v>
      </c>
      <c r="E57" s="5" t="s">
        <v>16</v>
      </c>
      <c r="F57" s="31" t="e">
        <f>#REF!</f>
        <v>#REF!</v>
      </c>
      <c r="G57" s="31" t="e">
        <f>#REF!</f>
        <v>#REF!</v>
      </c>
      <c r="H57" s="31" t="e">
        <f>#REF!</f>
        <v>#REF!</v>
      </c>
      <c r="I57" s="31" t="e">
        <f>#REF!</f>
        <v>#REF!</v>
      </c>
      <c r="J57" s="31" t="e">
        <f>#REF!</f>
        <v>#REF!</v>
      </c>
      <c r="K57" s="31" t="e">
        <f t="shared" si="2"/>
        <v>#REF!</v>
      </c>
      <c r="L57" s="31">
        <v>57589.03</v>
      </c>
      <c r="M57" s="31">
        <v>341110.63</v>
      </c>
      <c r="N57" s="31">
        <v>0</v>
      </c>
      <c r="O57" s="31">
        <v>0</v>
      </c>
      <c r="P57" s="31">
        <v>0</v>
      </c>
      <c r="Q57" s="31">
        <f t="shared" si="3"/>
        <v>398699.66000000003</v>
      </c>
      <c r="R57" s="57" t="e">
        <f t="shared" si="19"/>
        <v>#REF!</v>
      </c>
      <c r="S57" s="29" t="e">
        <f t="shared" si="19"/>
        <v>#REF!</v>
      </c>
      <c r="T57" s="29" t="e">
        <f t="shared" si="19"/>
        <v>#REF!</v>
      </c>
      <c r="U57" s="29" t="e">
        <f t="shared" si="19"/>
        <v>#REF!</v>
      </c>
      <c r="V57" s="42" t="e">
        <f t="shared" si="19"/>
        <v>#REF!</v>
      </c>
      <c r="W57" s="48" t="e">
        <f t="shared" si="19"/>
        <v>#REF!</v>
      </c>
      <c r="X57" s="222" t="e">
        <f t="shared" si="4"/>
        <v>#REF!</v>
      </c>
      <c r="Y57" s="223" t="e">
        <f t="shared" si="12"/>
        <v>#REF!</v>
      </c>
      <c r="Z57" s="223"/>
      <c r="AA57" s="223"/>
      <c r="AB57" s="224"/>
      <c r="AC57" s="225" t="e">
        <f t="shared" si="6"/>
        <v>#REF!</v>
      </c>
    </row>
    <row r="58" spans="2:29" s="1" customFormat="1" ht="15" thickBot="1" x14ac:dyDescent="0.35">
      <c r="B58" s="537" t="s">
        <v>144</v>
      </c>
      <c r="C58" s="537"/>
      <c r="D58" s="491"/>
      <c r="E58" s="492">
        <f>COUNTA(E4:E57)</f>
        <v>48</v>
      </c>
      <c r="F58" s="31" t="e">
        <f t="shared" ref="F58:V58" si="31">SUM(F4:F57)</f>
        <v>#REF!</v>
      </c>
      <c r="G58" s="31" t="e">
        <f t="shared" si="31"/>
        <v>#REF!</v>
      </c>
      <c r="H58" s="31" t="e">
        <f t="shared" si="31"/>
        <v>#REF!</v>
      </c>
      <c r="I58" s="31" t="e">
        <f t="shared" si="31"/>
        <v>#REF!</v>
      </c>
      <c r="J58" s="31" t="e">
        <f t="shared" si="31"/>
        <v>#REF!</v>
      </c>
      <c r="K58" s="31" t="e">
        <f t="shared" si="31"/>
        <v>#REF!</v>
      </c>
      <c r="L58" s="31">
        <f t="shared" si="31"/>
        <v>4078914.4599999995</v>
      </c>
      <c r="M58" s="31">
        <f t="shared" si="31"/>
        <v>9609424.4000000004</v>
      </c>
      <c r="N58" s="31">
        <f t="shared" si="31"/>
        <v>1139199.53</v>
      </c>
      <c r="O58" s="31">
        <f t="shared" si="31"/>
        <v>2380867.9400000004</v>
      </c>
      <c r="P58" s="31">
        <f t="shared" si="31"/>
        <v>1253492.8700000001</v>
      </c>
      <c r="Q58" s="31">
        <f t="shared" si="31"/>
        <v>18461899.199999996</v>
      </c>
      <c r="R58" s="58" t="e">
        <f t="shared" si="31"/>
        <v>#REF!</v>
      </c>
      <c r="S58" s="135" t="e">
        <f t="shared" si="31"/>
        <v>#REF!</v>
      </c>
      <c r="T58" s="135" t="e">
        <f t="shared" si="31"/>
        <v>#REF!</v>
      </c>
      <c r="U58" s="135" t="e">
        <f t="shared" si="31"/>
        <v>#REF!</v>
      </c>
      <c r="V58" s="59" t="e">
        <f t="shared" si="31"/>
        <v>#REF!</v>
      </c>
      <c r="W58" s="133" t="e">
        <f t="shared" ref="W58" si="32">K58-Q58</f>
        <v>#REF!</v>
      </c>
      <c r="X58" s="234" t="e">
        <f t="shared" si="4"/>
        <v>#REF!</v>
      </c>
      <c r="Y58" s="235" t="e">
        <f t="shared" si="12"/>
        <v>#REF!</v>
      </c>
      <c r="Z58" s="235" t="e">
        <f t="shared" si="20"/>
        <v>#REF!</v>
      </c>
      <c r="AA58" s="235" t="e">
        <f t="shared" si="13"/>
        <v>#REF!</v>
      </c>
      <c r="AB58" s="236" t="e">
        <f t="shared" si="5"/>
        <v>#REF!</v>
      </c>
      <c r="AC58" s="237" t="e">
        <f t="shared" si="6"/>
        <v>#REF!</v>
      </c>
    </row>
    <row r="59" spans="2:29" s="1" customFormat="1" ht="15" thickBot="1" x14ac:dyDescent="0.35">
      <c r="B59" s="114"/>
      <c r="C59" s="76"/>
      <c r="D59" s="2"/>
      <c r="E59" s="6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</row>
    <row r="60" spans="2:29" s="1" customFormat="1" ht="15" thickBot="1" x14ac:dyDescent="0.35">
      <c r="B60" s="535" t="s">
        <v>143</v>
      </c>
      <c r="C60" s="535"/>
      <c r="D60" s="536" t="s">
        <v>157</v>
      </c>
      <c r="E60" s="536"/>
      <c r="F60" s="532" t="s">
        <v>63</v>
      </c>
      <c r="G60" s="532"/>
      <c r="H60" s="532"/>
      <c r="I60" s="532"/>
      <c r="J60" s="532"/>
      <c r="K60" s="532"/>
      <c r="L60" s="532" t="s">
        <v>158</v>
      </c>
      <c r="M60" s="532"/>
      <c r="N60" s="532"/>
      <c r="O60" s="532"/>
      <c r="P60" s="532"/>
      <c r="Q60" s="532"/>
      <c r="R60" s="533" t="s">
        <v>62</v>
      </c>
      <c r="S60" s="529"/>
      <c r="T60" s="529"/>
      <c r="U60" s="529"/>
      <c r="V60" s="530"/>
      <c r="W60" s="531"/>
      <c r="X60" s="528" t="s">
        <v>62</v>
      </c>
      <c r="Y60" s="529"/>
      <c r="Z60" s="529"/>
      <c r="AA60" s="529"/>
      <c r="AB60" s="530"/>
      <c r="AC60" s="531"/>
    </row>
    <row r="61" spans="2:29" s="1" customFormat="1" ht="15" thickBot="1" x14ac:dyDescent="0.35">
      <c r="B61" s="487" t="s">
        <v>21</v>
      </c>
      <c r="C61" s="488" t="s">
        <v>141</v>
      </c>
      <c r="D61" s="491" t="s">
        <v>54</v>
      </c>
      <c r="E61" s="249" t="s">
        <v>55</v>
      </c>
      <c r="F61" s="494" t="s">
        <v>145</v>
      </c>
      <c r="G61" s="494" t="s">
        <v>134</v>
      </c>
      <c r="H61" s="494" t="s">
        <v>135</v>
      </c>
      <c r="I61" s="494" t="s">
        <v>136</v>
      </c>
      <c r="J61" s="494" t="s">
        <v>146</v>
      </c>
      <c r="K61" s="495" t="s">
        <v>144</v>
      </c>
      <c r="L61" s="496" t="s">
        <v>145</v>
      </c>
      <c r="M61" s="496" t="s">
        <v>134</v>
      </c>
      <c r="N61" s="496" t="s">
        <v>135</v>
      </c>
      <c r="O61" s="496" t="s">
        <v>136</v>
      </c>
      <c r="P61" s="496" t="s">
        <v>146</v>
      </c>
      <c r="Q61" s="487" t="s">
        <v>144</v>
      </c>
      <c r="R61" s="493" t="s">
        <v>145</v>
      </c>
      <c r="S61" s="51" t="s">
        <v>134</v>
      </c>
      <c r="T61" s="51" t="s">
        <v>135</v>
      </c>
      <c r="U61" s="52" t="s">
        <v>136</v>
      </c>
      <c r="V61" s="52" t="s">
        <v>146</v>
      </c>
      <c r="W61" s="61" t="s">
        <v>144</v>
      </c>
      <c r="X61" s="97" t="s">
        <v>145</v>
      </c>
      <c r="Y61" s="51" t="s">
        <v>134</v>
      </c>
      <c r="Z61" s="51" t="s">
        <v>135</v>
      </c>
      <c r="AA61" s="52" t="s">
        <v>136</v>
      </c>
      <c r="AB61" s="52" t="s">
        <v>146</v>
      </c>
      <c r="AC61" s="61" t="s">
        <v>144</v>
      </c>
    </row>
    <row r="62" spans="2:29" s="1" customFormat="1" x14ac:dyDescent="0.3">
      <c r="B62" s="487" t="s">
        <v>70</v>
      </c>
      <c r="C62" s="361" t="s">
        <v>24</v>
      </c>
      <c r="D62" s="491" t="s">
        <v>112</v>
      </c>
      <c r="E62" s="5" t="s">
        <v>122</v>
      </c>
      <c r="F62" s="31" t="e">
        <f>#REF!</f>
        <v>#REF!</v>
      </c>
      <c r="G62" s="31" t="e">
        <f>#REF!</f>
        <v>#REF!</v>
      </c>
      <c r="H62" s="31" t="e">
        <f>#REF!</f>
        <v>#REF!</v>
      </c>
      <c r="I62" s="31" t="e">
        <f>#REF!</f>
        <v>#REF!</v>
      </c>
      <c r="J62" s="31" t="e">
        <f>#REF!</f>
        <v>#REF!</v>
      </c>
      <c r="K62" s="31" t="e">
        <f>SUM(F62:J62)</f>
        <v>#REF!</v>
      </c>
      <c r="L62" s="31">
        <v>107579.84</v>
      </c>
      <c r="M62" s="31">
        <v>0</v>
      </c>
      <c r="N62" s="31">
        <v>0</v>
      </c>
      <c r="O62" s="31">
        <v>0</v>
      </c>
      <c r="P62" s="31">
        <v>0</v>
      </c>
      <c r="Q62" s="31">
        <f>SUM(L62:P62)</f>
        <v>107579.84</v>
      </c>
      <c r="R62" s="53" t="e">
        <f t="shared" ref="R62:V71" si="33">F62-L62</f>
        <v>#REF!</v>
      </c>
      <c r="S62" s="78" t="e">
        <f t="shared" si="33"/>
        <v>#REF!</v>
      </c>
      <c r="T62" s="78" t="e">
        <f t="shared" si="33"/>
        <v>#REF!</v>
      </c>
      <c r="U62" s="78" t="e">
        <f t="shared" si="33"/>
        <v>#REF!</v>
      </c>
      <c r="V62" s="39" t="e">
        <f t="shared" si="33"/>
        <v>#REF!</v>
      </c>
      <c r="W62" s="77" t="e">
        <f t="shared" ref="W62:W71" si="34">SUM(R62:V62)</f>
        <v>#REF!</v>
      </c>
      <c r="X62" s="238" t="e">
        <f t="shared" ref="X62:X72" si="35">L62/F62</f>
        <v>#REF!</v>
      </c>
      <c r="Y62" s="220"/>
      <c r="Z62" s="220"/>
      <c r="AA62" s="220"/>
      <c r="AB62" s="221"/>
      <c r="AC62" s="207" t="e">
        <f t="shared" ref="AC62:AC72" si="36">Q62/K62</f>
        <v>#REF!</v>
      </c>
    </row>
    <row r="63" spans="2:29" s="1" customFormat="1" x14ac:dyDescent="0.3">
      <c r="B63" s="487" t="s">
        <v>70</v>
      </c>
      <c r="C63" s="361" t="s">
        <v>27</v>
      </c>
      <c r="D63" s="361" t="s">
        <v>113</v>
      </c>
      <c r="E63" s="488" t="s">
        <v>123</v>
      </c>
      <c r="F63" s="31" t="e">
        <f>#REF!</f>
        <v>#REF!</v>
      </c>
      <c r="G63" s="31" t="e">
        <f>#REF!</f>
        <v>#REF!</v>
      </c>
      <c r="H63" s="31" t="e">
        <f>#REF!</f>
        <v>#REF!</v>
      </c>
      <c r="I63" s="31" t="e">
        <f>#REF!</f>
        <v>#REF!</v>
      </c>
      <c r="J63" s="31" t="e">
        <f>#REF!</f>
        <v>#REF!</v>
      </c>
      <c r="K63" s="31" t="e">
        <f t="shared" ref="K63:K71" si="37">SUM(F63:J63)</f>
        <v>#REF!</v>
      </c>
      <c r="L63" s="31">
        <v>3020.58</v>
      </c>
      <c r="M63" s="31">
        <v>0</v>
      </c>
      <c r="N63" s="31">
        <v>0</v>
      </c>
      <c r="O63" s="31">
        <v>0</v>
      </c>
      <c r="P63" s="31">
        <v>0</v>
      </c>
      <c r="Q63" s="31">
        <f t="shared" ref="Q63:Q71" si="38">SUM(L63:P63)</f>
        <v>3020.58</v>
      </c>
      <c r="R63" s="54" t="e">
        <f t="shared" si="33"/>
        <v>#REF!</v>
      </c>
      <c r="S63" s="28" t="e">
        <f t="shared" si="33"/>
        <v>#REF!</v>
      </c>
      <c r="T63" s="28" t="e">
        <f t="shared" si="33"/>
        <v>#REF!</v>
      </c>
      <c r="U63" s="28" t="e">
        <f t="shared" si="33"/>
        <v>#REF!</v>
      </c>
      <c r="V63" s="40" t="e">
        <f t="shared" si="33"/>
        <v>#REF!</v>
      </c>
      <c r="W63" s="44" t="e">
        <f t="shared" si="34"/>
        <v>#REF!</v>
      </c>
      <c r="X63" s="239"/>
      <c r="Y63" s="209"/>
      <c r="Z63" s="209"/>
      <c r="AA63" s="209"/>
      <c r="AB63" s="210"/>
      <c r="AC63" s="207"/>
    </row>
    <row r="64" spans="2:29" s="1" customFormat="1" x14ac:dyDescent="0.3">
      <c r="B64" s="487" t="s">
        <v>70</v>
      </c>
      <c r="C64" s="361" t="s">
        <v>27</v>
      </c>
      <c r="D64" s="361" t="s">
        <v>114</v>
      </c>
      <c r="E64" s="488" t="s">
        <v>124</v>
      </c>
      <c r="F64" s="31" t="e">
        <f>#REF!</f>
        <v>#REF!</v>
      </c>
      <c r="G64" s="31" t="e">
        <f>#REF!</f>
        <v>#REF!</v>
      </c>
      <c r="H64" s="31" t="e">
        <f>#REF!</f>
        <v>#REF!</v>
      </c>
      <c r="I64" s="31" t="e">
        <f>#REF!</f>
        <v>#REF!</v>
      </c>
      <c r="J64" s="31" t="e">
        <f>#REF!</f>
        <v>#REF!</v>
      </c>
      <c r="K64" s="31" t="e">
        <f t="shared" si="37"/>
        <v>#REF!</v>
      </c>
      <c r="L64" s="31">
        <v>27868.28</v>
      </c>
      <c r="M64" s="31">
        <v>0</v>
      </c>
      <c r="N64" s="31">
        <v>0</v>
      </c>
      <c r="O64" s="31">
        <v>0</v>
      </c>
      <c r="P64" s="31">
        <v>0</v>
      </c>
      <c r="Q64" s="31">
        <f t="shared" si="38"/>
        <v>27868.28</v>
      </c>
      <c r="R64" s="54" t="e">
        <f t="shared" si="33"/>
        <v>#REF!</v>
      </c>
      <c r="S64" s="28" t="e">
        <f t="shared" si="33"/>
        <v>#REF!</v>
      </c>
      <c r="T64" s="28" t="e">
        <f t="shared" si="33"/>
        <v>#REF!</v>
      </c>
      <c r="U64" s="28" t="e">
        <f t="shared" si="33"/>
        <v>#REF!</v>
      </c>
      <c r="V64" s="40" t="e">
        <f t="shared" si="33"/>
        <v>#REF!</v>
      </c>
      <c r="W64" s="44" t="e">
        <f t="shared" si="34"/>
        <v>#REF!</v>
      </c>
      <c r="X64" s="239" t="e">
        <f t="shared" si="35"/>
        <v>#REF!</v>
      </c>
      <c r="Y64" s="209"/>
      <c r="Z64" s="209"/>
      <c r="AA64" s="209"/>
      <c r="AB64" s="210"/>
      <c r="AC64" s="211" t="e">
        <f t="shared" si="36"/>
        <v>#REF!</v>
      </c>
    </row>
    <row r="65" spans="2:30" s="1" customFormat="1" x14ac:dyDescent="0.3">
      <c r="B65" s="487" t="s">
        <v>70</v>
      </c>
      <c r="C65" s="361" t="s">
        <v>38</v>
      </c>
      <c r="D65" s="491" t="s">
        <v>115</v>
      </c>
      <c r="E65" s="5" t="s">
        <v>125</v>
      </c>
      <c r="F65" s="31" t="e">
        <f>#REF!</f>
        <v>#REF!</v>
      </c>
      <c r="G65" s="31" t="e">
        <f>#REF!</f>
        <v>#REF!</v>
      </c>
      <c r="H65" s="31" t="e">
        <f>#REF!</f>
        <v>#REF!</v>
      </c>
      <c r="I65" s="31" t="e">
        <f>#REF!</f>
        <v>#REF!</v>
      </c>
      <c r="J65" s="31" t="e">
        <f>#REF!</f>
        <v>#REF!</v>
      </c>
      <c r="K65" s="31" t="e">
        <f t="shared" si="37"/>
        <v>#REF!</v>
      </c>
      <c r="L65" s="31">
        <v>151980.54999999999</v>
      </c>
      <c r="M65" s="31">
        <v>0</v>
      </c>
      <c r="N65" s="31">
        <v>0</v>
      </c>
      <c r="O65" s="31">
        <v>0</v>
      </c>
      <c r="P65" s="31">
        <v>0</v>
      </c>
      <c r="Q65" s="31">
        <f t="shared" si="38"/>
        <v>151980.54999999999</v>
      </c>
      <c r="R65" s="54" t="e">
        <f t="shared" si="33"/>
        <v>#REF!</v>
      </c>
      <c r="S65" s="28" t="e">
        <f t="shared" si="33"/>
        <v>#REF!</v>
      </c>
      <c r="T65" s="28" t="e">
        <f t="shared" si="33"/>
        <v>#REF!</v>
      </c>
      <c r="U65" s="28" t="e">
        <f t="shared" si="33"/>
        <v>#REF!</v>
      </c>
      <c r="V65" s="40" t="e">
        <f t="shared" si="33"/>
        <v>#REF!</v>
      </c>
      <c r="W65" s="44" t="e">
        <f t="shared" si="34"/>
        <v>#REF!</v>
      </c>
      <c r="X65" s="239" t="e">
        <f t="shared" si="35"/>
        <v>#REF!</v>
      </c>
      <c r="Y65" s="209"/>
      <c r="Z65" s="209"/>
      <c r="AA65" s="209"/>
      <c r="AB65" s="210"/>
      <c r="AC65" s="211" t="e">
        <f t="shared" si="36"/>
        <v>#REF!</v>
      </c>
    </row>
    <row r="66" spans="2:30" s="1" customFormat="1" x14ac:dyDescent="0.3">
      <c r="B66" s="487" t="s">
        <v>70</v>
      </c>
      <c r="C66" s="361" t="s">
        <v>38</v>
      </c>
      <c r="D66" s="491" t="s">
        <v>116</v>
      </c>
      <c r="E66" s="5" t="s">
        <v>126</v>
      </c>
      <c r="F66" s="31" t="e">
        <f>#REF!</f>
        <v>#REF!</v>
      </c>
      <c r="G66" s="31" t="e">
        <f>#REF!</f>
        <v>#REF!</v>
      </c>
      <c r="H66" s="31" t="e">
        <f>#REF!</f>
        <v>#REF!</v>
      </c>
      <c r="I66" s="31" t="e">
        <f>#REF!</f>
        <v>#REF!</v>
      </c>
      <c r="J66" s="31" t="e">
        <f>#REF!</f>
        <v>#REF!</v>
      </c>
      <c r="K66" s="31" t="e">
        <f t="shared" si="37"/>
        <v>#REF!</v>
      </c>
      <c r="L66" s="31">
        <v>95352.04</v>
      </c>
      <c r="M66" s="31">
        <v>0</v>
      </c>
      <c r="N66" s="31">
        <v>0</v>
      </c>
      <c r="O66" s="31">
        <v>0</v>
      </c>
      <c r="P66" s="31">
        <v>0</v>
      </c>
      <c r="Q66" s="31">
        <f t="shared" si="38"/>
        <v>95352.04</v>
      </c>
      <c r="R66" s="54" t="e">
        <f t="shared" si="33"/>
        <v>#REF!</v>
      </c>
      <c r="S66" s="28" t="e">
        <f t="shared" si="33"/>
        <v>#REF!</v>
      </c>
      <c r="T66" s="28" t="e">
        <f t="shared" si="33"/>
        <v>#REF!</v>
      </c>
      <c r="U66" s="28" t="e">
        <f t="shared" si="33"/>
        <v>#REF!</v>
      </c>
      <c r="V66" s="40" t="e">
        <f t="shared" si="33"/>
        <v>#REF!</v>
      </c>
      <c r="W66" s="44" t="e">
        <f t="shared" si="34"/>
        <v>#REF!</v>
      </c>
      <c r="X66" s="239" t="e">
        <f t="shared" si="35"/>
        <v>#REF!</v>
      </c>
      <c r="Y66" s="209"/>
      <c r="Z66" s="209"/>
      <c r="AA66" s="209"/>
      <c r="AB66" s="210"/>
      <c r="AC66" s="211" t="e">
        <f t="shared" si="36"/>
        <v>#REF!</v>
      </c>
    </row>
    <row r="67" spans="2:30" s="1" customFormat="1" x14ac:dyDescent="0.3">
      <c r="B67" s="487" t="s">
        <v>70</v>
      </c>
      <c r="C67" s="361" t="s">
        <v>32</v>
      </c>
      <c r="D67" s="491" t="s">
        <v>117</v>
      </c>
      <c r="E67" s="5" t="s">
        <v>127</v>
      </c>
      <c r="F67" s="31" t="e">
        <f>#REF!</f>
        <v>#REF!</v>
      </c>
      <c r="G67" s="31" t="e">
        <f>#REF!</f>
        <v>#REF!</v>
      </c>
      <c r="H67" s="31" t="e">
        <f>#REF!</f>
        <v>#REF!</v>
      </c>
      <c r="I67" s="31" t="e">
        <f>#REF!</f>
        <v>#REF!</v>
      </c>
      <c r="J67" s="31" t="e">
        <f>#REF!</f>
        <v>#REF!</v>
      </c>
      <c r="K67" s="31" t="e">
        <f t="shared" si="37"/>
        <v>#REF!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f t="shared" si="38"/>
        <v>0</v>
      </c>
      <c r="R67" s="54" t="e">
        <f t="shared" si="33"/>
        <v>#REF!</v>
      </c>
      <c r="S67" s="28" t="e">
        <f t="shared" si="33"/>
        <v>#REF!</v>
      </c>
      <c r="T67" s="28" t="e">
        <f t="shared" si="33"/>
        <v>#REF!</v>
      </c>
      <c r="U67" s="28" t="e">
        <f t="shared" si="33"/>
        <v>#REF!</v>
      </c>
      <c r="V67" s="40" t="e">
        <f t="shared" si="33"/>
        <v>#REF!</v>
      </c>
      <c r="W67" s="44" t="e">
        <f t="shared" si="34"/>
        <v>#REF!</v>
      </c>
      <c r="X67" s="239" t="e">
        <f t="shared" si="35"/>
        <v>#REF!</v>
      </c>
      <c r="Y67" s="209"/>
      <c r="Z67" s="209"/>
      <c r="AA67" s="209"/>
      <c r="AB67" s="210"/>
      <c r="AC67" s="211" t="e">
        <f t="shared" si="36"/>
        <v>#REF!</v>
      </c>
    </row>
    <row r="68" spans="2:30" s="1" customFormat="1" x14ac:dyDescent="0.3">
      <c r="B68" s="487" t="s">
        <v>70</v>
      </c>
      <c r="C68" s="361" t="s">
        <v>32</v>
      </c>
      <c r="D68" s="491" t="s">
        <v>118</v>
      </c>
      <c r="E68" s="5" t="s">
        <v>128</v>
      </c>
      <c r="F68" s="31" t="e">
        <f>#REF!</f>
        <v>#REF!</v>
      </c>
      <c r="G68" s="31" t="e">
        <f>#REF!</f>
        <v>#REF!</v>
      </c>
      <c r="H68" s="31" t="e">
        <f>#REF!</f>
        <v>#REF!</v>
      </c>
      <c r="I68" s="31" t="e">
        <f>#REF!</f>
        <v>#REF!</v>
      </c>
      <c r="J68" s="31" t="e">
        <f>#REF!</f>
        <v>#REF!</v>
      </c>
      <c r="K68" s="31" t="e">
        <f t="shared" si="37"/>
        <v>#REF!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f t="shared" si="38"/>
        <v>0</v>
      </c>
      <c r="R68" s="54" t="e">
        <f t="shared" si="33"/>
        <v>#REF!</v>
      </c>
      <c r="S68" s="28" t="e">
        <f t="shared" si="33"/>
        <v>#REF!</v>
      </c>
      <c r="T68" s="28" t="e">
        <f t="shared" si="33"/>
        <v>#REF!</v>
      </c>
      <c r="U68" s="28" t="e">
        <f t="shared" si="33"/>
        <v>#REF!</v>
      </c>
      <c r="V68" s="40" t="e">
        <f t="shared" si="33"/>
        <v>#REF!</v>
      </c>
      <c r="W68" s="44" t="e">
        <f t="shared" si="34"/>
        <v>#REF!</v>
      </c>
      <c r="X68" s="239" t="e">
        <f t="shared" si="35"/>
        <v>#REF!</v>
      </c>
      <c r="Y68" s="209"/>
      <c r="Z68" s="209"/>
      <c r="AA68" s="209"/>
      <c r="AB68" s="210"/>
      <c r="AC68" s="211" t="e">
        <f t="shared" si="36"/>
        <v>#REF!</v>
      </c>
    </row>
    <row r="69" spans="2:30" s="1" customFormat="1" ht="15" thickBot="1" x14ac:dyDescent="0.35">
      <c r="B69" s="487" t="s">
        <v>70</v>
      </c>
      <c r="C69" s="361" t="s">
        <v>35</v>
      </c>
      <c r="D69" s="491" t="s">
        <v>119</v>
      </c>
      <c r="E69" s="5" t="s">
        <v>129</v>
      </c>
      <c r="F69" s="31" t="e">
        <f>#REF!</f>
        <v>#REF!</v>
      </c>
      <c r="G69" s="31" t="e">
        <f>#REF!</f>
        <v>#REF!</v>
      </c>
      <c r="H69" s="31" t="e">
        <f>#REF!</f>
        <v>#REF!</v>
      </c>
      <c r="I69" s="31" t="e">
        <f>#REF!</f>
        <v>#REF!</v>
      </c>
      <c r="J69" s="31" t="e">
        <f>#REF!</f>
        <v>#REF!</v>
      </c>
      <c r="K69" s="31" t="e">
        <f t="shared" si="37"/>
        <v>#REF!</v>
      </c>
      <c r="L69" s="31">
        <v>23802.38</v>
      </c>
      <c r="M69" s="31">
        <v>0</v>
      </c>
      <c r="N69" s="31">
        <v>0</v>
      </c>
      <c r="O69" s="31">
        <v>0</v>
      </c>
      <c r="P69" s="31">
        <v>0</v>
      </c>
      <c r="Q69" s="31">
        <f t="shared" si="38"/>
        <v>23802.38</v>
      </c>
      <c r="R69" s="55" t="e">
        <f t="shared" si="33"/>
        <v>#REF!</v>
      </c>
      <c r="S69" s="134" t="e">
        <f t="shared" si="33"/>
        <v>#REF!</v>
      </c>
      <c r="T69" s="134" t="e">
        <f t="shared" si="33"/>
        <v>#REF!</v>
      </c>
      <c r="U69" s="134" t="e">
        <f t="shared" si="33"/>
        <v>#REF!</v>
      </c>
      <c r="V69" s="41" t="e">
        <f t="shared" si="33"/>
        <v>#REF!</v>
      </c>
      <c r="W69" s="132" t="e">
        <f t="shared" si="34"/>
        <v>#REF!</v>
      </c>
      <c r="X69" s="240" t="e">
        <f t="shared" si="35"/>
        <v>#REF!</v>
      </c>
      <c r="Y69" s="213"/>
      <c r="Z69" s="213"/>
      <c r="AA69" s="213"/>
      <c r="AB69" s="214"/>
      <c r="AC69" s="215" t="e">
        <f t="shared" si="36"/>
        <v>#REF!</v>
      </c>
    </row>
    <row r="70" spans="2:30" s="1" customFormat="1" x14ac:dyDescent="0.3">
      <c r="B70" s="487">
        <v>4.0999999999999996</v>
      </c>
      <c r="C70" s="361" t="s">
        <v>47</v>
      </c>
      <c r="D70" s="491" t="s">
        <v>120</v>
      </c>
      <c r="E70" s="5" t="s">
        <v>130</v>
      </c>
      <c r="F70" s="31" t="e">
        <f>#REF!</f>
        <v>#REF!</v>
      </c>
      <c r="G70" s="31" t="e">
        <f>#REF!</f>
        <v>#REF!</v>
      </c>
      <c r="H70" s="31" t="e">
        <f>#REF!</f>
        <v>#REF!</v>
      </c>
      <c r="I70" s="31" t="e">
        <f>#REF!</f>
        <v>#REF!</v>
      </c>
      <c r="J70" s="31" t="e">
        <f>#REF!</f>
        <v>#REF!</v>
      </c>
      <c r="K70" s="31" t="e">
        <f t="shared" si="37"/>
        <v>#REF!</v>
      </c>
      <c r="L70" s="31">
        <v>0</v>
      </c>
      <c r="M70" s="31">
        <v>0</v>
      </c>
      <c r="N70" s="31">
        <v>69978.17</v>
      </c>
      <c r="O70" s="31">
        <v>0</v>
      </c>
      <c r="P70" s="31">
        <v>0</v>
      </c>
      <c r="Q70" s="31">
        <f t="shared" si="38"/>
        <v>69978.17</v>
      </c>
      <c r="R70" s="56" t="e">
        <f t="shared" si="33"/>
        <v>#REF!</v>
      </c>
      <c r="S70" s="27" t="e">
        <f t="shared" si="33"/>
        <v>#REF!</v>
      </c>
      <c r="T70" s="27" t="e">
        <f t="shared" si="33"/>
        <v>#REF!</v>
      </c>
      <c r="U70" s="27" t="e">
        <f t="shared" si="33"/>
        <v>#REF!</v>
      </c>
      <c r="V70" s="38" t="e">
        <f t="shared" si="33"/>
        <v>#REF!</v>
      </c>
      <c r="W70" s="46" t="e">
        <f t="shared" si="34"/>
        <v>#REF!</v>
      </c>
      <c r="X70" s="241"/>
      <c r="Y70" s="217"/>
      <c r="Z70" s="217" t="e">
        <f t="shared" ref="Z70:Z72" si="39">N70/H70</f>
        <v>#REF!</v>
      </c>
      <c r="AA70" s="217"/>
      <c r="AB70" s="218"/>
      <c r="AC70" s="219" t="e">
        <f t="shared" si="36"/>
        <v>#REF!</v>
      </c>
    </row>
    <row r="71" spans="2:30" s="1" customFormat="1" ht="15" thickBot="1" x14ac:dyDescent="0.35">
      <c r="B71" s="487">
        <v>4.0999999999999996</v>
      </c>
      <c r="C71" s="361" t="s">
        <v>47</v>
      </c>
      <c r="D71" s="491" t="s">
        <v>121</v>
      </c>
      <c r="E71" s="5" t="s">
        <v>131</v>
      </c>
      <c r="F71" s="31" t="e">
        <f>#REF!</f>
        <v>#REF!</v>
      </c>
      <c r="G71" s="31" t="e">
        <f>#REF!</f>
        <v>#REF!</v>
      </c>
      <c r="H71" s="31" t="e">
        <f>#REF!</f>
        <v>#REF!</v>
      </c>
      <c r="I71" s="31" t="e">
        <f>#REF!</f>
        <v>#REF!</v>
      </c>
      <c r="J71" s="31" t="e">
        <f>#REF!</f>
        <v>#REF!</v>
      </c>
      <c r="K71" s="31" t="e">
        <f t="shared" si="37"/>
        <v>#REF!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f t="shared" si="38"/>
        <v>0</v>
      </c>
      <c r="R71" s="57" t="e">
        <f t="shared" si="33"/>
        <v>#REF!</v>
      </c>
      <c r="S71" s="29" t="e">
        <f t="shared" si="33"/>
        <v>#REF!</v>
      </c>
      <c r="T71" s="29" t="e">
        <f t="shared" si="33"/>
        <v>#REF!</v>
      </c>
      <c r="U71" s="29" t="e">
        <f t="shared" si="33"/>
        <v>#REF!</v>
      </c>
      <c r="V71" s="42" t="e">
        <f t="shared" si="33"/>
        <v>#REF!</v>
      </c>
      <c r="W71" s="48" t="e">
        <f t="shared" si="34"/>
        <v>#REF!</v>
      </c>
      <c r="X71" s="242"/>
      <c r="Y71" s="223"/>
      <c r="Z71" s="223" t="e">
        <f t="shared" si="39"/>
        <v>#REF!</v>
      </c>
      <c r="AA71" s="223"/>
      <c r="AB71" s="224"/>
      <c r="AC71" s="225" t="e">
        <f t="shared" si="36"/>
        <v>#REF!</v>
      </c>
    </row>
    <row r="72" spans="2:30" s="1" customFormat="1" ht="15" thickBot="1" x14ac:dyDescent="0.35">
      <c r="B72" s="534" t="s">
        <v>144</v>
      </c>
      <c r="C72" s="534"/>
      <c r="D72" s="491"/>
      <c r="E72" s="492">
        <f>COUNTA(E62:E71)</f>
        <v>10</v>
      </c>
      <c r="F72" s="31" t="e">
        <f t="shared" ref="F72:W72" si="40">SUM(F62:F71)</f>
        <v>#REF!</v>
      </c>
      <c r="G72" s="31" t="e">
        <f t="shared" si="40"/>
        <v>#REF!</v>
      </c>
      <c r="H72" s="31" t="e">
        <f t="shared" si="40"/>
        <v>#REF!</v>
      </c>
      <c r="I72" s="31" t="e">
        <f t="shared" si="40"/>
        <v>#REF!</v>
      </c>
      <c r="J72" s="31" t="e">
        <f t="shared" si="40"/>
        <v>#REF!</v>
      </c>
      <c r="K72" s="31" t="e">
        <f t="shared" si="40"/>
        <v>#REF!</v>
      </c>
      <c r="L72" s="31">
        <f t="shared" si="40"/>
        <v>409603.67</v>
      </c>
      <c r="M72" s="31">
        <f t="shared" si="40"/>
        <v>0</v>
      </c>
      <c r="N72" s="31">
        <f t="shared" si="40"/>
        <v>69978.17</v>
      </c>
      <c r="O72" s="31">
        <f t="shared" si="40"/>
        <v>0</v>
      </c>
      <c r="P72" s="31">
        <f t="shared" si="40"/>
        <v>0</v>
      </c>
      <c r="Q72" s="31">
        <f t="shared" si="40"/>
        <v>479581.83999999997</v>
      </c>
      <c r="R72" s="58" t="e">
        <f t="shared" si="40"/>
        <v>#REF!</v>
      </c>
      <c r="S72" s="135" t="e">
        <f t="shared" si="40"/>
        <v>#REF!</v>
      </c>
      <c r="T72" s="135" t="e">
        <f t="shared" si="40"/>
        <v>#REF!</v>
      </c>
      <c r="U72" s="135" t="e">
        <f t="shared" si="40"/>
        <v>#REF!</v>
      </c>
      <c r="V72" s="59" t="e">
        <f t="shared" si="40"/>
        <v>#REF!</v>
      </c>
      <c r="W72" s="133" t="e">
        <f t="shared" si="40"/>
        <v>#REF!</v>
      </c>
      <c r="X72" s="243" t="e">
        <f t="shared" si="35"/>
        <v>#REF!</v>
      </c>
      <c r="Y72" s="235"/>
      <c r="Z72" s="235" t="e">
        <f t="shared" si="39"/>
        <v>#REF!</v>
      </c>
      <c r="AA72" s="235"/>
      <c r="AB72" s="236"/>
      <c r="AC72" s="237" t="e">
        <f t="shared" si="36"/>
        <v>#REF!</v>
      </c>
    </row>
    <row r="73" spans="2:30" s="1" customFormat="1" x14ac:dyDescent="0.3">
      <c r="B73" s="73"/>
      <c r="C73" s="20"/>
      <c r="D73" s="2"/>
      <c r="E73" s="6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</row>
    <row r="74" spans="2:30" s="1" customFormat="1" ht="15" thickBot="1" x14ac:dyDescent="0.35">
      <c r="B74" s="534" t="s">
        <v>144</v>
      </c>
      <c r="C74" s="534"/>
      <c r="D74" s="497">
        <f>D58+D72</f>
        <v>0</v>
      </c>
      <c r="E74" s="498">
        <f>E58+E72</f>
        <v>58</v>
      </c>
      <c r="F74" s="31" t="e">
        <f t="shared" ref="F74:P74" si="41">F58+F72</f>
        <v>#REF!</v>
      </c>
      <c r="G74" s="31" t="e">
        <f t="shared" si="41"/>
        <v>#REF!</v>
      </c>
      <c r="H74" s="31" t="e">
        <f t="shared" si="41"/>
        <v>#REF!</v>
      </c>
      <c r="I74" s="31" t="e">
        <f t="shared" si="41"/>
        <v>#REF!</v>
      </c>
      <c r="J74" s="31" t="e">
        <f t="shared" si="41"/>
        <v>#REF!</v>
      </c>
      <c r="K74" s="31" t="e">
        <f t="shared" si="41"/>
        <v>#REF!</v>
      </c>
      <c r="L74" s="31">
        <f t="shared" si="41"/>
        <v>4488518.13</v>
      </c>
      <c r="M74" s="31">
        <f t="shared" si="41"/>
        <v>9609424.4000000004</v>
      </c>
      <c r="N74" s="31">
        <f t="shared" si="41"/>
        <v>1209177.7</v>
      </c>
      <c r="O74" s="31">
        <f t="shared" si="41"/>
        <v>2380867.9400000004</v>
      </c>
      <c r="P74" s="31">
        <f t="shared" si="41"/>
        <v>1253492.8700000001</v>
      </c>
      <c r="Q74" s="31">
        <f>Q58+Q72</f>
        <v>18941481.039999995</v>
      </c>
      <c r="R74" s="199" t="e">
        <f>F74-L74</f>
        <v>#REF!</v>
      </c>
      <c r="S74" s="35" t="e">
        <f>G74-M74</f>
        <v>#REF!</v>
      </c>
      <c r="T74" s="35" t="e">
        <f>H74-N74</f>
        <v>#REF!</v>
      </c>
      <c r="U74" s="35" t="e">
        <f>I74-O74</f>
        <v>#REF!</v>
      </c>
      <c r="V74" s="35" t="e">
        <f>J74-P74</f>
        <v>#REF!</v>
      </c>
      <c r="W74" s="255" t="e">
        <f t="shared" ref="W74" si="42">SUM(R74:V74)</f>
        <v>#REF!</v>
      </c>
      <c r="X74" s="242" t="e">
        <f>L74/F74</f>
        <v>#REF!</v>
      </c>
      <c r="Y74" s="223" t="e">
        <f t="shared" ref="Y74" si="43">M74/G74</f>
        <v>#REF!</v>
      </c>
      <c r="Z74" s="223" t="e">
        <f t="shared" ref="Z74" si="44">N74/H74</f>
        <v>#REF!</v>
      </c>
      <c r="AA74" s="223" t="e">
        <f t="shared" ref="AA74" si="45">O74/I74</f>
        <v>#REF!</v>
      </c>
      <c r="AB74" s="224" t="e">
        <f t="shared" ref="AB74" si="46">P74/J74</f>
        <v>#REF!</v>
      </c>
      <c r="AC74" s="225" t="e">
        <f t="shared" ref="AC74" si="47">Q74/K74</f>
        <v>#REF!</v>
      </c>
    </row>
    <row r="75" spans="2:30" s="1" customFormat="1" ht="26.25" customHeight="1" x14ac:dyDescent="0.3">
      <c r="B75" s="73"/>
      <c r="C75" s="20"/>
      <c r="D75" s="2"/>
      <c r="E75" s="6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</row>
    <row r="76" spans="2:30" s="1" customFormat="1" x14ac:dyDescent="0.3">
      <c r="B76" s="73"/>
      <c r="C76" s="20"/>
      <c r="D76" s="2"/>
      <c r="E76" s="76"/>
      <c r="F76" s="73">
        <v>5853065</v>
      </c>
      <c r="G76" s="73">
        <v>11292902</v>
      </c>
      <c r="H76" s="73">
        <v>1644983</v>
      </c>
      <c r="I76" s="73">
        <v>4827914</v>
      </c>
      <c r="J76" s="73">
        <v>6534002</v>
      </c>
      <c r="K76" s="73">
        <v>30152866</v>
      </c>
      <c r="L76" s="74"/>
      <c r="M76" s="74"/>
      <c r="N76" s="75"/>
      <c r="O76" s="74"/>
      <c r="P76" s="74"/>
      <c r="Q76" s="258"/>
      <c r="R76" s="306"/>
      <c r="T76" s="417" t="s">
        <v>177</v>
      </c>
      <c r="U76" s="418" t="s">
        <v>178</v>
      </c>
      <c r="V76" s="2"/>
      <c r="X76" s="412"/>
      <c r="Y76" s="258"/>
      <c r="Z76" s="417" t="s">
        <v>177</v>
      </c>
      <c r="AA76" s="418" t="s">
        <v>178</v>
      </c>
      <c r="AB76" s="259"/>
      <c r="AC76" s="258"/>
      <c r="AD76" s="412"/>
    </row>
    <row r="77" spans="2:30" s="1" customFormat="1" x14ac:dyDescent="0.3">
      <c r="B77" s="73"/>
      <c r="C77" s="20"/>
      <c r="D77" s="2"/>
      <c r="E77" s="76"/>
      <c r="F77" s="73"/>
      <c r="G77" s="73"/>
      <c r="H77" s="73"/>
      <c r="I77" s="73"/>
      <c r="J77" s="73"/>
      <c r="K77" s="73"/>
      <c r="L77" s="74"/>
      <c r="M77" s="74"/>
      <c r="N77" s="74"/>
      <c r="O77" s="74"/>
      <c r="P77" s="74"/>
      <c r="Q77" s="74"/>
      <c r="R77" s="306"/>
    </row>
    <row r="78" spans="2:30" s="1" customFormat="1" x14ac:dyDescent="0.3">
      <c r="B78" s="73"/>
      <c r="C78" s="20"/>
      <c r="D78" s="2"/>
      <c r="E78" s="6"/>
      <c r="F78" s="272" t="e">
        <f>F74-F76</f>
        <v>#REF!</v>
      </c>
      <c r="G78" s="272" t="e">
        <f t="shared" ref="G78:K78" si="48">G74-G76</f>
        <v>#REF!</v>
      </c>
      <c r="H78" s="272" t="e">
        <f t="shared" si="48"/>
        <v>#REF!</v>
      </c>
      <c r="I78" s="272" t="e">
        <f t="shared" si="48"/>
        <v>#REF!</v>
      </c>
      <c r="J78" s="272" t="e">
        <f t="shared" si="48"/>
        <v>#REF!</v>
      </c>
      <c r="K78" s="272" t="e">
        <f t="shared" si="48"/>
        <v>#REF!</v>
      </c>
      <c r="L78" s="479"/>
      <c r="M78" s="479"/>
      <c r="N78" s="479"/>
      <c r="O78" s="479"/>
      <c r="P78" s="479"/>
      <c r="Q78" s="479"/>
      <c r="R78" s="306"/>
    </row>
    <row r="79" spans="2:30" s="1" customFormat="1" x14ac:dyDescent="0.3">
      <c r="B79" s="73"/>
      <c r="C79" s="20"/>
      <c r="D79" s="2"/>
      <c r="E79" s="6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</row>
  </sheetData>
  <mergeCells count="15">
    <mergeCell ref="B74:C74"/>
    <mergeCell ref="B58:C58"/>
    <mergeCell ref="B60:C60"/>
    <mergeCell ref="D60:E60"/>
    <mergeCell ref="F60:K60"/>
    <mergeCell ref="X60:AC60"/>
    <mergeCell ref="L60:Q60"/>
    <mergeCell ref="R60:W60"/>
    <mergeCell ref="B72:C72"/>
    <mergeCell ref="R2:W2"/>
    <mergeCell ref="X2:AC2"/>
    <mergeCell ref="B2:C2"/>
    <mergeCell ref="D2:E2"/>
    <mergeCell ref="F2:K2"/>
    <mergeCell ref="L2:Q2"/>
  </mergeCells>
  <conditionalFormatting sqref="R74:W74 R62:W72 R38:AC58 R7:W28 R4:W5">
    <cfRule type="cellIs" dxfId="458" priority="16" operator="lessThan">
      <formula>0</formula>
    </cfRule>
    <cfRule type="cellIs" dxfId="457" priority="17" operator="greaterThan">
      <formula>0</formula>
    </cfRule>
  </conditionalFormatting>
  <conditionalFormatting sqref="R29:W36">
    <cfRule type="cellIs" dxfId="456" priority="14" operator="lessThan">
      <formula>0</formula>
    </cfRule>
    <cfRule type="cellIs" dxfId="455" priority="15" operator="greaterThan">
      <formula>0</formula>
    </cfRule>
  </conditionalFormatting>
  <conditionalFormatting sqref="R37:W37">
    <cfRule type="cellIs" dxfId="454" priority="12" operator="lessThan">
      <formula>0</formula>
    </cfRule>
    <cfRule type="cellIs" dxfId="453" priority="13" operator="greaterThan">
      <formula>0</formula>
    </cfRule>
  </conditionalFormatting>
  <conditionalFormatting sqref="X37:AC37">
    <cfRule type="cellIs" dxfId="452" priority="6" operator="lessThan">
      <formula>0</formula>
    </cfRule>
    <cfRule type="cellIs" dxfId="451" priority="7" operator="greaterThan">
      <formula>0</formula>
    </cfRule>
  </conditionalFormatting>
  <conditionalFormatting sqref="X74:AC74 X4:AC5 X7:AC28 X62:AC72">
    <cfRule type="cellIs" dxfId="450" priority="10" operator="lessThan">
      <formula>0</formula>
    </cfRule>
    <cfRule type="cellIs" dxfId="449" priority="11" operator="greaterThan">
      <formula>0</formula>
    </cfRule>
  </conditionalFormatting>
  <conditionalFormatting sqref="X29:AC36">
    <cfRule type="cellIs" dxfId="448" priority="8" operator="lessThan">
      <formula>0</formula>
    </cfRule>
    <cfRule type="cellIs" dxfId="447" priority="9" operator="greaterThan">
      <formula>0</formula>
    </cfRule>
  </conditionalFormatting>
  <conditionalFormatting sqref="X4:AC4">
    <cfRule type="cellIs" dxfId="446" priority="5" operator="between">
      <formula>#DIV/0!</formula>
      <formula>0</formula>
    </cfRule>
  </conditionalFormatting>
  <conditionalFormatting sqref="R6:W6">
    <cfRule type="cellIs" dxfId="445" priority="3" operator="lessThan">
      <formula>0</formula>
    </cfRule>
    <cfRule type="cellIs" dxfId="444" priority="4" operator="greaterThan">
      <formula>0</formula>
    </cfRule>
  </conditionalFormatting>
  <conditionalFormatting sqref="X6:AC6">
    <cfRule type="cellIs" dxfId="443" priority="1" operator="lessThan">
      <formula>0</formula>
    </cfRule>
    <cfRule type="cellIs" dxfId="442" priority="2" operator="greater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48" orientation="portrait" r:id="rId1"/>
  <headerFooter>
    <oddHeader>&amp;C&amp;"Trebuchet MS,Bold"&amp;UPROJECT BUDGETS 2015-16
Expenditure/Budget Performance</oddHeader>
    <oddFooter>&amp;L&amp;Z&amp;F&amp;R&amp;D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W79"/>
  <sheetViews>
    <sheetView zoomScale="80" zoomScaleNormal="80" workbookViewId="0">
      <pane ySplit="3" topLeftCell="A28" activePane="bottomLeft" state="frozen"/>
      <selection activeCell="E1" sqref="E1:E1048576"/>
      <selection pane="bottomLeft" activeCell="E1" sqref="E1:E1048576"/>
    </sheetView>
  </sheetViews>
  <sheetFormatPr defaultColWidth="8.88671875" defaultRowHeight="14.4" x14ac:dyDescent="0.3"/>
  <cols>
    <col min="1" max="1" width="3.33203125" style="3" customWidth="1"/>
    <col min="2" max="2" width="6.109375" style="73" customWidth="1"/>
    <col min="3" max="3" width="11.88671875" style="20" customWidth="1"/>
    <col min="4" max="4" width="14.6640625" style="37" customWidth="1"/>
    <col min="5" max="5" width="103.33203125" style="63" hidden="1" customWidth="1"/>
    <col min="6" max="6" width="13.44140625" style="94" customWidth="1"/>
    <col min="7" max="7" width="14.6640625" style="94" customWidth="1"/>
    <col min="8" max="10" width="13.44140625" style="94" customWidth="1"/>
    <col min="11" max="11" width="15.33203125" style="94" customWidth="1"/>
    <col min="12" max="12" width="13.44140625" style="3" customWidth="1"/>
    <col min="13" max="13" width="13.88671875" style="96" customWidth="1"/>
    <col min="14" max="16" width="12.88671875" style="3" customWidth="1"/>
    <col min="17" max="17" width="13.33203125" style="3" customWidth="1"/>
    <col min="18" max="18" width="13.5546875" style="3" customWidth="1"/>
    <col min="19" max="21" width="12.33203125" style="3" customWidth="1"/>
    <col min="22" max="22" width="14.109375" style="3" customWidth="1"/>
    <col min="23" max="23" width="13.109375" style="3" customWidth="1"/>
    <col min="24" max="16384" width="8.88671875" style="3"/>
  </cols>
  <sheetData>
    <row r="1" spans="2:23" ht="15" thickBot="1" x14ac:dyDescent="0.35"/>
    <row r="2" spans="2:23" s="4" customFormat="1" ht="15" thickBot="1" x14ac:dyDescent="0.35">
      <c r="B2" s="548" t="s">
        <v>142</v>
      </c>
      <c r="C2" s="560"/>
      <c r="D2" s="550" t="s">
        <v>157</v>
      </c>
      <c r="E2" s="551"/>
      <c r="F2" s="552" t="s">
        <v>63</v>
      </c>
      <c r="G2" s="553"/>
      <c r="H2" s="553"/>
      <c r="I2" s="553"/>
      <c r="J2" s="554"/>
      <c r="K2" s="555"/>
      <c r="L2" s="540" t="s">
        <v>147</v>
      </c>
      <c r="M2" s="541"/>
      <c r="N2" s="541"/>
      <c r="O2" s="541"/>
      <c r="P2" s="541"/>
      <c r="Q2" s="541"/>
      <c r="R2" s="528" t="s">
        <v>62</v>
      </c>
      <c r="S2" s="529"/>
      <c r="T2" s="529"/>
      <c r="U2" s="529"/>
      <c r="V2" s="530"/>
      <c r="W2" s="531"/>
    </row>
    <row r="3" spans="2:23" s="4" customFormat="1" ht="29.4" thickBot="1" x14ac:dyDescent="0.35">
      <c r="B3" s="138" t="s">
        <v>21</v>
      </c>
      <c r="C3" s="174" t="s">
        <v>137</v>
      </c>
      <c r="D3" s="140" t="s">
        <v>54</v>
      </c>
      <c r="E3" s="25" t="s">
        <v>55</v>
      </c>
      <c r="F3" s="99" t="s">
        <v>145</v>
      </c>
      <c r="G3" s="100" t="s">
        <v>134</v>
      </c>
      <c r="H3" s="100" t="s">
        <v>135</v>
      </c>
      <c r="I3" s="101" t="s">
        <v>136</v>
      </c>
      <c r="J3" s="101" t="s">
        <v>146</v>
      </c>
      <c r="K3" s="139" t="s">
        <v>144</v>
      </c>
      <c r="L3" s="49" t="s">
        <v>145</v>
      </c>
      <c r="M3" s="91" t="s">
        <v>134</v>
      </c>
      <c r="N3" s="10" t="s">
        <v>135</v>
      </c>
      <c r="O3" s="24" t="s">
        <v>136</v>
      </c>
      <c r="P3" s="24" t="s">
        <v>146</v>
      </c>
      <c r="Q3" s="36" t="s">
        <v>144</v>
      </c>
      <c r="R3" s="49" t="s">
        <v>145</v>
      </c>
      <c r="S3" s="10" t="s">
        <v>134</v>
      </c>
      <c r="T3" s="10" t="s">
        <v>135</v>
      </c>
      <c r="U3" s="24" t="s">
        <v>136</v>
      </c>
      <c r="V3" s="24" t="s">
        <v>146</v>
      </c>
      <c r="W3" s="36" t="s">
        <v>144</v>
      </c>
    </row>
    <row r="4" spans="2:23" s="1" customFormat="1" x14ac:dyDescent="0.3">
      <c r="B4" s="103">
        <v>1.1000000000000001</v>
      </c>
      <c r="C4" s="175" t="s">
        <v>38</v>
      </c>
      <c r="D4" s="141" t="s">
        <v>71</v>
      </c>
      <c r="E4" s="23" t="s">
        <v>7</v>
      </c>
      <c r="F4" s="33" t="e">
        <f>#REF!</f>
        <v>#REF!</v>
      </c>
      <c r="G4" s="30" t="e">
        <f>#REF!</f>
        <v>#REF!</v>
      </c>
      <c r="H4" s="30" t="e">
        <f>#REF!</f>
        <v>#REF!</v>
      </c>
      <c r="I4" s="30" t="e">
        <f>#REF!</f>
        <v>#REF!</v>
      </c>
      <c r="J4" s="30" t="e">
        <f>#REF!</f>
        <v>#REF!</v>
      </c>
      <c r="K4" s="105" t="e">
        <f t="shared" ref="K4:K57" si="0">SUM(F4:J4)</f>
        <v>#REF!</v>
      </c>
      <c r="L4" s="92">
        <v>70000</v>
      </c>
      <c r="M4" s="126"/>
      <c r="N4" s="126"/>
      <c r="O4" s="126"/>
      <c r="P4" s="106"/>
      <c r="Q4" s="77">
        <f t="shared" ref="Q4:Q57" si="1">SUM(L4:P4)</f>
        <v>70000</v>
      </c>
      <c r="R4" s="53" t="e">
        <f t="shared" ref="R4:V18" si="2">F4-L4</f>
        <v>#REF!</v>
      </c>
      <c r="S4" s="53" t="e">
        <f t="shared" si="2"/>
        <v>#REF!</v>
      </c>
      <c r="T4" s="53" t="e">
        <f t="shared" si="2"/>
        <v>#REF!</v>
      </c>
      <c r="U4" s="53" t="e">
        <f t="shared" si="2"/>
        <v>#REF!</v>
      </c>
      <c r="V4" s="53" t="e">
        <f t="shared" si="2"/>
        <v>#REF!</v>
      </c>
      <c r="W4" s="77" t="e">
        <f t="shared" ref="W4" si="3">SUM(R4:V4)</f>
        <v>#REF!</v>
      </c>
    </row>
    <row r="5" spans="2:23" s="1" customFormat="1" x14ac:dyDescent="0.3">
      <c r="B5" s="89">
        <v>1.2</v>
      </c>
      <c r="C5" s="176" t="s">
        <v>38</v>
      </c>
      <c r="D5" s="142" t="s">
        <v>73</v>
      </c>
      <c r="E5" s="22" t="s">
        <v>40</v>
      </c>
      <c r="F5" s="32" t="e">
        <f>#REF!</f>
        <v>#REF!</v>
      </c>
      <c r="G5" s="31" t="e">
        <f>#REF!</f>
        <v>#REF!</v>
      </c>
      <c r="H5" s="31" t="e">
        <f>#REF!</f>
        <v>#REF!</v>
      </c>
      <c r="I5" s="31" t="e">
        <f>#REF!</f>
        <v>#REF!</v>
      </c>
      <c r="J5" s="31" t="e">
        <f>#REF!</f>
        <v>#REF!</v>
      </c>
      <c r="K5" s="72" t="e">
        <f t="shared" si="0"/>
        <v>#REF!</v>
      </c>
      <c r="L5" s="88">
        <v>234500</v>
      </c>
      <c r="M5" s="31"/>
      <c r="N5" s="31"/>
      <c r="O5" s="31"/>
      <c r="P5" s="70"/>
      <c r="Q5" s="44">
        <f t="shared" si="1"/>
        <v>234500</v>
      </c>
      <c r="R5" s="54" t="e">
        <f t="shared" si="2"/>
        <v>#REF!</v>
      </c>
      <c r="S5" s="28" t="e">
        <f t="shared" si="2"/>
        <v>#REF!</v>
      </c>
      <c r="T5" s="28" t="e">
        <f t="shared" si="2"/>
        <v>#REF!</v>
      </c>
      <c r="U5" s="28" t="e">
        <f t="shared" si="2"/>
        <v>#REF!</v>
      </c>
      <c r="V5" s="40" t="e">
        <f t="shared" si="2"/>
        <v>#REF!</v>
      </c>
      <c r="W5" s="44" t="e">
        <f>SUM(R5:V5)</f>
        <v>#REF!</v>
      </c>
    </row>
    <row r="6" spans="2:23" s="1" customFormat="1" x14ac:dyDescent="0.3">
      <c r="B6" s="120">
        <v>1.2</v>
      </c>
      <c r="C6" s="180" t="s">
        <v>35</v>
      </c>
      <c r="D6" s="143" t="s">
        <v>179</v>
      </c>
      <c r="E6" s="8" t="s">
        <v>182</v>
      </c>
      <c r="F6" s="32" t="e">
        <f>#REF!</f>
        <v>#REF!</v>
      </c>
      <c r="G6" s="31" t="e">
        <f>#REF!</f>
        <v>#REF!</v>
      </c>
      <c r="H6" s="31" t="e">
        <f>#REF!</f>
        <v>#REF!</v>
      </c>
      <c r="I6" s="31" t="e">
        <f>#REF!</f>
        <v>#REF!</v>
      </c>
      <c r="J6" s="31" t="e">
        <f>#REF!</f>
        <v>#REF!</v>
      </c>
      <c r="K6" s="72" t="e">
        <f t="shared" ref="K6:K7" si="4">SUM(F6:J6)</f>
        <v>#REF!</v>
      </c>
      <c r="L6" s="88"/>
      <c r="M6" s="31"/>
      <c r="N6" s="31"/>
      <c r="O6" s="31"/>
      <c r="P6" s="70"/>
      <c r="Q6" s="44">
        <f t="shared" si="1"/>
        <v>0</v>
      </c>
      <c r="R6" s="54" t="e">
        <f t="shared" ref="R6" si="5">F6-L6</f>
        <v>#REF!</v>
      </c>
      <c r="S6" s="28" t="e">
        <f t="shared" ref="S6" si="6">G6-M6</f>
        <v>#REF!</v>
      </c>
      <c r="T6" s="28" t="e">
        <f t="shared" ref="T6" si="7">H6-N6</f>
        <v>#REF!</v>
      </c>
      <c r="U6" s="28" t="e">
        <f t="shared" ref="U6" si="8">I6-O6</f>
        <v>#REF!</v>
      </c>
      <c r="V6" s="40" t="e">
        <f t="shared" ref="V6" si="9">J6-P6</f>
        <v>#REF!</v>
      </c>
      <c r="W6" s="44" t="e">
        <f>SUM(R6:V6)</f>
        <v>#REF!</v>
      </c>
    </row>
    <row r="7" spans="2:23" s="1" customFormat="1" x14ac:dyDescent="0.3">
      <c r="B7" s="120">
        <v>1.3</v>
      </c>
      <c r="C7" s="177" t="s">
        <v>38</v>
      </c>
      <c r="D7" s="143" t="s">
        <v>74</v>
      </c>
      <c r="E7" s="22" t="s">
        <v>49</v>
      </c>
      <c r="F7" s="32" t="e">
        <f>#REF!</f>
        <v>#REF!</v>
      </c>
      <c r="G7" s="31" t="e">
        <f>#REF!</f>
        <v>#REF!</v>
      </c>
      <c r="H7" s="31" t="e">
        <f>#REF!</f>
        <v>#REF!</v>
      </c>
      <c r="I7" s="31" t="e">
        <f>#REF!</f>
        <v>#REF!</v>
      </c>
      <c r="J7" s="31" t="e">
        <f>#REF!</f>
        <v>#REF!</v>
      </c>
      <c r="K7" s="72" t="e">
        <f t="shared" si="4"/>
        <v>#REF!</v>
      </c>
      <c r="L7" s="88">
        <v>979235</v>
      </c>
      <c r="M7" s="31">
        <v>314790</v>
      </c>
      <c r="N7" s="31"/>
      <c r="O7" s="31">
        <v>250000</v>
      </c>
      <c r="P7" s="70"/>
      <c r="Q7" s="44">
        <f t="shared" si="1"/>
        <v>1544025</v>
      </c>
      <c r="R7" s="54" t="e">
        <f t="shared" si="2"/>
        <v>#REF!</v>
      </c>
      <c r="S7" s="28" t="e">
        <f t="shared" si="2"/>
        <v>#REF!</v>
      </c>
      <c r="T7" s="28" t="e">
        <f t="shared" si="2"/>
        <v>#REF!</v>
      </c>
      <c r="U7" s="28" t="e">
        <f t="shared" si="2"/>
        <v>#REF!</v>
      </c>
      <c r="V7" s="40" t="e">
        <f t="shared" si="2"/>
        <v>#REF!</v>
      </c>
      <c r="W7" s="44" t="e">
        <f t="shared" ref="W7:W57" si="10">SUM(R7:V7)</f>
        <v>#REF!</v>
      </c>
    </row>
    <row r="8" spans="2:23" s="1" customFormat="1" x14ac:dyDescent="0.3">
      <c r="B8" s="120">
        <v>1.3</v>
      </c>
      <c r="C8" s="177" t="s">
        <v>38</v>
      </c>
      <c r="D8" s="143" t="s">
        <v>75</v>
      </c>
      <c r="E8" s="22" t="s">
        <v>39</v>
      </c>
      <c r="F8" s="32" t="e">
        <f>#REF!</f>
        <v>#REF!</v>
      </c>
      <c r="G8" s="31" t="e">
        <f>#REF!</f>
        <v>#REF!</v>
      </c>
      <c r="H8" s="31" t="e">
        <f>#REF!</f>
        <v>#REF!</v>
      </c>
      <c r="I8" s="31" t="e">
        <f>#REF!</f>
        <v>#REF!</v>
      </c>
      <c r="J8" s="31" t="e">
        <f>#REF!</f>
        <v>#REF!</v>
      </c>
      <c r="K8" s="90" t="e">
        <f t="shared" si="0"/>
        <v>#REF!</v>
      </c>
      <c r="L8" s="88"/>
      <c r="M8" s="31"/>
      <c r="N8" s="31"/>
      <c r="O8" s="31">
        <v>103576</v>
      </c>
      <c r="P8" s="70"/>
      <c r="Q8" s="44">
        <f t="shared" si="1"/>
        <v>103576</v>
      </c>
      <c r="R8" s="54" t="e">
        <f t="shared" si="2"/>
        <v>#REF!</v>
      </c>
      <c r="S8" s="28" t="e">
        <f t="shared" si="2"/>
        <v>#REF!</v>
      </c>
      <c r="T8" s="28" t="e">
        <f t="shared" si="2"/>
        <v>#REF!</v>
      </c>
      <c r="U8" s="28" t="e">
        <f t="shared" si="2"/>
        <v>#REF!</v>
      </c>
      <c r="V8" s="40" t="e">
        <f t="shared" si="2"/>
        <v>#REF!</v>
      </c>
      <c r="W8" s="44" t="e">
        <f t="shared" si="10"/>
        <v>#REF!</v>
      </c>
    </row>
    <row r="9" spans="2:23" s="1" customFormat="1" x14ac:dyDescent="0.3">
      <c r="B9" s="120">
        <v>1.4</v>
      </c>
      <c r="C9" s="178" t="s">
        <v>43</v>
      </c>
      <c r="D9" s="144" t="s">
        <v>64</v>
      </c>
      <c r="E9" s="22" t="s">
        <v>65</v>
      </c>
      <c r="F9" s="32" t="e">
        <f>#REF!</f>
        <v>#REF!</v>
      </c>
      <c r="G9" s="31" t="e">
        <f>#REF!</f>
        <v>#REF!</v>
      </c>
      <c r="H9" s="31" t="e">
        <f>#REF!</f>
        <v>#REF!</v>
      </c>
      <c r="I9" s="31" t="e">
        <f>#REF!</f>
        <v>#REF!</v>
      </c>
      <c r="J9" s="31" t="e">
        <f>#REF!</f>
        <v>#REF!</v>
      </c>
      <c r="K9" s="90" t="e">
        <f t="shared" si="0"/>
        <v>#REF!</v>
      </c>
      <c r="L9" s="88">
        <v>198298</v>
      </c>
      <c r="M9" s="31"/>
      <c r="N9" s="31"/>
      <c r="O9" s="31"/>
      <c r="P9" s="70"/>
      <c r="Q9" s="44">
        <f t="shared" si="1"/>
        <v>198298</v>
      </c>
      <c r="R9" s="54" t="e">
        <f t="shared" si="2"/>
        <v>#REF!</v>
      </c>
      <c r="S9" s="28" t="e">
        <f t="shared" si="2"/>
        <v>#REF!</v>
      </c>
      <c r="T9" s="28" t="e">
        <f t="shared" si="2"/>
        <v>#REF!</v>
      </c>
      <c r="U9" s="28" t="e">
        <f t="shared" si="2"/>
        <v>#REF!</v>
      </c>
      <c r="V9" s="40" t="e">
        <f t="shared" si="2"/>
        <v>#REF!</v>
      </c>
      <c r="W9" s="44" t="e">
        <f t="shared" si="10"/>
        <v>#REF!</v>
      </c>
    </row>
    <row r="10" spans="2:23" s="1" customFormat="1" x14ac:dyDescent="0.3">
      <c r="B10" s="89">
        <v>1.4</v>
      </c>
      <c r="C10" s="177" t="s">
        <v>35</v>
      </c>
      <c r="D10" s="145" t="s">
        <v>76</v>
      </c>
      <c r="E10" s="178" t="s">
        <v>50</v>
      </c>
      <c r="F10" s="32" t="e">
        <f>#REF!</f>
        <v>#REF!</v>
      </c>
      <c r="G10" s="31" t="e">
        <f>#REF!</f>
        <v>#REF!</v>
      </c>
      <c r="H10" s="31" t="e">
        <f>#REF!</f>
        <v>#REF!</v>
      </c>
      <c r="I10" s="31" t="e">
        <f>#REF!</f>
        <v>#REF!</v>
      </c>
      <c r="J10" s="31" t="e">
        <f>#REF!</f>
        <v>#REF!</v>
      </c>
      <c r="K10" s="72" t="e">
        <f t="shared" si="0"/>
        <v>#REF!</v>
      </c>
      <c r="L10" s="88">
        <v>200000</v>
      </c>
      <c r="M10" s="31"/>
      <c r="N10" s="31"/>
      <c r="O10" s="31"/>
      <c r="P10" s="70"/>
      <c r="Q10" s="44">
        <f t="shared" si="1"/>
        <v>200000</v>
      </c>
      <c r="R10" s="54" t="e">
        <f t="shared" si="2"/>
        <v>#REF!</v>
      </c>
      <c r="S10" s="28" t="e">
        <f t="shared" si="2"/>
        <v>#REF!</v>
      </c>
      <c r="T10" s="28" t="e">
        <f t="shared" si="2"/>
        <v>#REF!</v>
      </c>
      <c r="U10" s="28" t="e">
        <f t="shared" si="2"/>
        <v>#REF!</v>
      </c>
      <c r="V10" s="40" t="e">
        <f t="shared" si="2"/>
        <v>#REF!</v>
      </c>
      <c r="W10" s="44" t="e">
        <f t="shared" si="10"/>
        <v>#REF!</v>
      </c>
    </row>
    <row r="11" spans="2:23" s="1" customFormat="1" ht="15" thickBot="1" x14ac:dyDescent="0.35">
      <c r="B11" s="122">
        <v>1.4</v>
      </c>
      <c r="C11" s="179" t="s">
        <v>38</v>
      </c>
      <c r="D11" s="146"/>
      <c r="E11" s="193"/>
      <c r="F11" s="127" t="e">
        <f>#REF!</f>
        <v>#REF!</v>
      </c>
      <c r="G11" s="125" t="e">
        <f>#REF!</f>
        <v>#REF!</v>
      </c>
      <c r="H11" s="125" t="e">
        <f>#REF!</f>
        <v>#REF!</v>
      </c>
      <c r="I11" s="125" t="e">
        <f>#REF!</f>
        <v>#REF!</v>
      </c>
      <c r="J11" s="125" t="e">
        <f>#REF!</f>
        <v>#REF!</v>
      </c>
      <c r="K11" s="123" t="e">
        <f t="shared" si="0"/>
        <v>#REF!</v>
      </c>
      <c r="L11" s="197"/>
      <c r="M11" s="125"/>
      <c r="N11" s="125"/>
      <c r="O11" s="125"/>
      <c r="P11" s="71"/>
      <c r="Q11" s="132">
        <f t="shared" si="1"/>
        <v>0</v>
      </c>
      <c r="R11" s="55" t="e">
        <f t="shared" si="2"/>
        <v>#REF!</v>
      </c>
      <c r="S11" s="134" t="e">
        <f t="shared" si="2"/>
        <v>#REF!</v>
      </c>
      <c r="T11" s="134" t="e">
        <f t="shared" si="2"/>
        <v>#REF!</v>
      </c>
      <c r="U11" s="134" t="e">
        <f t="shared" si="2"/>
        <v>#REF!</v>
      </c>
      <c r="V11" s="41" t="e">
        <f t="shared" si="2"/>
        <v>#REF!</v>
      </c>
      <c r="W11" s="132" t="e">
        <f t="shared" si="10"/>
        <v>#REF!</v>
      </c>
    </row>
    <row r="12" spans="2:23" s="1" customFormat="1" x14ac:dyDescent="0.3">
      <c r="B12" s="103">
        <v>2.1</v>
      </c>
      <c r="C12" s="175" t="s">
        <v>43</v>
      </c>
      <c r="D12" s="147" t="s">
        <v>77</v>
      </c>
      <c r="E12" s="23" t="s">
        <v>42</v>
      </c>
      <c r="F12" s="33" t="e">
        <f>#REF!</f>
        <v>#REF!</v>
      </c>
      <c r="G12" s="30" t="e">
        <f>#REF!</f>
        <v>#REF!</v>
      </c>
      <c r="H12" s="30" t="e">
        <f>#REF!</f>
        <v>#REF!</v>
      </c>
      <c r="I12" s="30" t="e">
        <f>#REF!</f>
        <v>#REF!</v>
      </c>
      <c r="J12" s="30" t="e">
        <f>#REF!</f>
        <v>#REF!</v>
      </c>
      <c r="K12" s="105" t="e">
        <f t="shared" si="0"/>
        <v>#REF!</v>
      </c>
      <c r="L12" s="198"/>
      <c r="M12" s="30">
        <v>179205</v>
      </c>
      <c r="N12" s="30"/>
      <c r="O12" s="30"/>
      <c r="P12" s="104"/>
      <c r="Q12" s="46">
        <f t="shared" si="1"/>
        <v>179205</v>
      </c>
      <c r="R12" s="56" t="e">
        <f t="shared" si="2"/>
        <v>#REF!</v>
      </c>
      <c r="S12" s="27" t="e">
        <f t="shared" si="2"/>
        <v>#REF!</v>
      </c>
      <c r="T12" s="27" t="e">
        <f t="shared" si="2"/>
        <v>#REF!</v>
      </c>
      <c r="U12" s="27" t="e">
        <f t="shared" si="2"/>
        <v>#REF!</v>
      </c>
      <c r="V12" s="38" t="e">
        <f t="shared" si="2"/>
        <v>#REF!</v>
      </c>
      <c r="W12" s="46" t="e">
        <f t="shared" si="10"/>
        <v>#REF!</v>
      </c>
    </row>
    <row r="13" spans="2:23" s="1" customFormat="1" x14ac:dyDescent="0.3">
      <c r="B13" s="89">
        <v>2.2000000000000002</v>
      </c>
      <c r="C13" s="178" t="s">
        <v>43</v>
      </c>
      <c r="D13" s="148" t="s">
        <v>181</v>
      </c>
      <c r="E13" s="22" t="s">
        <v>61</v>
      </c>
      <c r="F13" s="32" t="e">
        <f>#REF!</f>
        <v>#REF!</v>
      </c>
      <c r="G13" s="31" t="e">
        <f>#REF!</f>
        <v>#REF!</v>
      </c>
      <c r="H13" s="31" t="e">
        <f>#REF!</f>
        <v>#REF!</v>
      </c>
      <c r="I13" s="31" t="e">
        <f>#REF!</f>
        <v>#REF!</v>
      </c>
      <c r="J13" s="31" t="e">
        <f>#REF!</f>
        <v>#REF!</v>
      </c>
      <c r="K13" s="72" t="e">
        <f t="shared" si="0"/>
        <v>#REF!</v>
      </c>
      <c r="L13" s="88">
        <v>30000</v>
      </c>
      <c r="M13" s="31">
        <v>166404</v>
      </c>
      <c r="N13" s="31"/>
      <c r="O13" s="31">
        <v>4000</v>
      </c>
      <c r="P13" s="70"/>
      <c r="Q13" s="44">
        <f t="shared" si="1"/>
        <v>200404</v>
      </c>
      <c r="R13" s="54" t="e">
        <f t="shared" si="2"/>
        <v>#REF!</v>
      </c>
      <c r="S13" s="28" t="e">
        <f t="shared" si="2"/>
        <v>#REF!</v>
      </c>
      <c r="T13" s="28" t="e">
        <f t="shared" si="2"/>
        <v>#REF!</v>
      </c>
      <c r="U13" s="28" t="e">
        <f t="shared" si="2"/>
        <v>#REF!</v>
      </c>
      <c r="V13" s="40" t="e">
        <f t="shared" si="2"/>
        <v>#REF!</v>
      </c>
      <c r="W13" s="44" t="e">
        <f t="shared" si="10"/>
        <v>#REF!</v>
      </c>
    </row>
    <row r="14" spans="2:23" s="1" customFormat="1" x14ac:dyDescent="0.3">
      <c r="B14" s="89">
        <v>2.2999999999999998</v>
      </c>
      <c r="C14" s="176" t="s">
        <v>32</v>
      </c>
      <c r="D14" s="148" t="s">
        <v>78</v>
      </c>
      <c r="E14" s="22" t="s">
        <v>51</v>
      </c>
      <c r="F14" s="32" t="e">
        <f>#REF!</f>
        <v>#REF!</v>
      </c>
      <c r="G14" s="31" t="e">
        <f>#REF!</f>
        <v>#REF!</v>
      </c>
      <c r="H14" s="31" t="e">
        <f>#REF!</f>
        <v>#REF!</v>
      </c>
      <c r="I14" s="31" t="e">
        <f>#REF!</f>
        <v>#REF!</v>
      </c>
      <c r="J14" s="31" t="e">
        <f>#REF!</f>
        <v>#REF!</v>
      </c>
      <c r="K14" s="72" t="e">
        <f t="shared" si="0"/>
        <v>#REF!</v>
      </c>
      <c r="L14" s="88"/>
      <c r="M14" s="31">
        <v>51200</v>
      </c>
      <c r="N14" s="31"/>
      <c r="O14" s="31"/>
      <c r="P14" s="70"/>
      <c r="Q14" s="44">
        <f t="shared" si="1"/>
        <v>51200</v>
      </c>
      <c r="R14" s="54" t="e">
        <f t="shared" si="2"/>
        <v>#REF!</v>
      </c>
      <c r="S14" s="28" t="e">
        <f t="shared" si="2"/>
        <v>#REF!</v>
      </c>
      <c r="T14" s="28" t="e">
        <f t="shared" si="2"/>
        <v>#REF!</v>
      </c>
      <c r="U14" s="28" t="e">
        <f t="shared" si="2"/>
        <v>#REF!</v>
      </c>
      <c r="V14" s="40" t="e">
        <f t="shared" si="2"/>
        <v>#REF!</v>
      </c>
      <c r="W14" s="44" t="e">
        <f t="shared" si="10"/>
        <v>#REF!</v>
      </c>
    </row>
    <row r="15" spans="2:23" s="1" customFormat="1" x14ac:dyDescent="0.3">
      <c r="B15" s="89">
        <v>2.4</v>
      </c>
      <c r="C15" s="176" t="s">
        <v>32</v>
      </c>
      <c r="D15" s="142" t="s">
        <v>79</v>
      </c>
      <c r="E15" s="22" t="s">
        <v>52</v>
      </c>
      <c r="F15" s="32" t="e">
        <f>#REF!</f>
        <v>#REF!</v>
      </c>
      <c r="G15" s="31" t="e">
        <f>#REF!</f>
        <v>#REF!</v>
      </c>
      <c r="H15" s="31" t="e">
        <f>#REF!</f>
        <v>#REF!</v>
      </c>
      <c r="I15" s="31" t="e">
        <f>#REF!</f>
        <v>#REF!</v>
      </c>
      <c r="J15" s="31" t="e">
        <f>#REF!</f>
        <v>#REF!</v>
      </c>
      <c r="K15" s="90" t="e">
        <f t="shared" si="0"/>
        <v>#REF!</v>
      </c>
      <c r="L15" s="88"/>
      <c r="M15" s="31">
        <v>207360</v>
      </c>
      <c r="N15" s="31"/>
      <c r="O15" s="31">
        <v>118604</v>
      </c>
      <c r="P15" s="70"/>
      <c r="Q15" s="44">
        <f t="shared" si="1"/>
        <v>325964</v>
      </c>
      <c r="R15" s="54" t="e">
        <f t="shared" si="2"/>
        <v>#REF!</v>
      </c>
      <c r="S15" s="28" t="e">
        <f t="shared" si="2"/>
        <v>#REF!</v>
      </c>
      <c r="T15" s="28" t="e">
        <f t="shared" si="2"/>
        <v>#REF!</v>
      </c>
      <c r="U15" s="28" t="e">
        <f t="shared" si="2"/>
        <v>#REF!</v>
      </c>
      <c r="V15" s="40" t="e">
        <f t="shared" si="2"/>
        <v>#REF!</v>
      </c>
      <c r="W15" s="44" t="e">
        <f t="shared" si="10"/>
        <v>#REF!</v>
      </c>
    </row>
    <row r="16" spans="2:23" s="1" customFormat="1" x14ac:dyDescent="0.3">
      <c r="B16" s="89">
        <v>2.4</v>
      </c>
      <c r="C16" s="176" t="s">
        <v>32</v>
      </c>
      <c r="D16" s="148" t="s">
        <v>66</v>
      </c>
      <c r="E16" s="22" t="s">
        <v>67</v>
      </c>
      <c r="F16" s="32" t="e">
        <f>#REF!</f>
        <v>#REF!</v>
      </c>
      <c r="G16" s="31" t="e">
        <f>#REF!</f>
        <v>#REF!</v>
      </c>
      <c r="H16" s="31" t="e">
        <f>#REF!</f>
        <v>#REF!</v>
      </c>
      <c r="I16" s="31" t="e">
        <f>#REF!</f>
        <v>#REF!</v>
      </c>
      <c r="J16" s="31" t="e">
        <f>#REF!</f>
        <v>#REF!</v>
      </c>
      <c r="K16" s="90" t="e">
        <f t="shared" si="0"/>
        <v>#REF!</v>
      </c>
      <c r="L16" s="88">
        <v>21182</v>
      </c>
      <c r="M16" s="31"/>
      <c r="N16" s="31"/>
      <c r="O16" s="31"/>
      <c r="P16" s="70"/>
      <c r="Q16" s="44">
        <f t="shared" si="1"/>
        <v>21182</v>
      </c>
      <c r="R16" s="54" t="e">
        <f t="shared" si="2"/>
        <v>#REF!</v>
      </c>
      <c r="S16" s="28" t="e">
        <f t="shared" si="2"/>
        <v>#REF!</v>
      </c>
      <c r="T16" s="28" t="e">
        <f t="shared" si="2"/>
        <v>#REF!</v>
      </c>
      <c r="U16" s="28" t="e">
        <f t="shared" si="2"/>
        <v>#REF!</v>
      </c>
      <c r="V16" s="40" t="e">
        <f t="shared" si="2"/>
        <v>#REF!</v>
      </c>
      <c r="W16" s="44" t="e">
        <f t="shared" si="10"/>
        <v>#REF!</v>
      </c>
    </row>
    <row r="17" spans="2:23" s="1" customFormat="1" x14ac:dyDescent="0.3">
      <c r="B17" s="89">
        <v>2.4</v>
      </c>
      <c r="C17" s="176" t="s">
        <v>32</v>
      </c>
      <c r="D17" s="148" t="s">
        <v>80</v>
      </c>
      <c r="E17" s="22" t="s">
        <v>53</v>
      </c>
      <c r="F17" s="32" t="e">
        <f>#REF!</f>
        <v>#REF!</v>
      </c>
      <c r="G17" s="31" t="e">
        <f>#REF!</f>
        <v>#REF!</v>
      </c>
      <c r="H17" s="31" t="e">
        <f>#REF!</f>
        <v>#REF!</v>
      </c>
      <c r="I17" s="31" t="e">
        <f>#REF!</f>
        <v>#REF!</v>
      </c>
      <c r="J17" s="31" t="e">
        <f>#REF!</f>
        <v>#REF!</v>
      </c>
      <c r="K17" s="90" t="e">
        <f t="shared" si="0"/>
        <v>#REF!</v>
      </c>
      <c r="L17" s="88"/>
      <c r="M17" s="31">
        <v>214700</v>
      </c>
      <c r="N17" s="31"/>
      <c r="O17" s="31"/>
      <c r="P17" s="70"/>
      <c r="Q17" s="44">
        <f t="shared" si="1"/>
        <v>214700</v>
      </c>
      <c r="R17" s="54" t="e">
        <f t="shared" si="2"/>
        <v>#REF!</v>
      </c>
      <c r="S17" s="28" t="e">
        <f t="shared" si="2"/>
        <v>#REF!</v>
      </c>
      <c r="T17" s="28" t="e">
        <f t="shared" si="2"/>
        <v>#REF!</v>
      </c>
      <c r="U17" s="28" t="e">
        <f t="shared" si="2"/>
        <v>#REF!</v>
      </c>
      <c r="V17" s="40" t="e">
        <f t="shared" si="2"/>
        <v>#REF!</v>
      </c>
      <c r="W17" s="44" t="e">
        <f t="shared" si="10"/>
        <v>#REF!</v>
      </c>
    </row>
    <row r="18" spans="2:23" s="1" customFormat="1" x14ac:dyDescent="0.3">
      <c r="B18" s="89">
        <v>2.5</v>
      </c>
      <c r="C18" s="176" t="s">
        <v>32</v>
      </c>
      <c r="D18" s="148" t="s">
        <v>81</v>
      </c>
      <c r="E18" s="22" t="s">
        <v>33</v>
      </c>
      <c r="F18" s="32" t="e">
        <f>#REF!</f>
        <v>#REF!</v>
      </c>
      <c r="G18" s="31" t="e">
        <f>#REF!</f>
        <v>#REF!</v>
      </c>
      <c r="H18" s="31" t="e">
        <f>#REF!</f>
        <v>#REF!</v>
      </c>
      <c r="I18" s="31" t="e">
        <f>#REF!</f>
        <v>#REF!</v>
      </c>
      <c r="J18" s="31" t="e">
        <f>#REF!</f>
        <v>#REF!</v>
      </c>
      <c r="K18" s="72" t="e">
        <f t="shared" si="0"/>
        <v>#REF!</v>
      </c>
      <c r="L18" s="88"/>
      <c r="M18" s="31">
        <v>84142</v>
      </c>
      <c r="N18" s="31"/>
      <c r="O18" s="31"/>
      <c r="P18" s="70"/>
      <c r="Q18" s="44">
        <f t="shared" si="1"/>
        <v>84142</v>
      </c>
      <c r="R18" s="54" t="e">
        <f t="shared" si="2"/>
        <v>#REF!</v>
      </c>
      <c r="S18" s="28" t="e">
        <f t="shared" si="2"/>
        <v>#REF!</v>
      </c>
      <c r="T18" s="28" t="e">
        <f t="shared" si="2"/>
        <v>#REF!</v>
      </c>
      <c r="U18" s="28" t="e">
        <f t="shared" si="2"/>
        <v>#REF!</v>
      </c>
      <c r="V18" s="40" t="e">
        <f t="shared" si="2"/>
        <v>#REF!</v>
      </c>
      <c r="W18" s="44" t="e">
        <f t="shared" si="10"/>
        <v>#REF!</v>
      </c>
    </row>
    <row r="19" spans="2:23" s="1" customFormat="1" x14ac:dyDescent="0.3">
      <c r="B19" s="89">
        <v>2.6</v>
      </c>
      <c r="C19" s="176" t="s">
        <v>132</v>
      </c>
      <c r="D19" s="144" t="s">
        <v>82</v>
      </c>
      <c r="E19" s="178" t="s">
        <v>56</v>
      </c>
      <c r="F19" s="32" t="e">
        <f>#REF!</f>
        <v>#REF!</v>
      </c>
      <c r="G19" s="31" t="e">
        <f>#REF!</f>
        <v>#REF!</v>
      </c>
      <c r="H19" s="31" t="e">
        <f>#REF!</f>
        <v>#REF!</v>
      </c>
      <c r="I19" s="31" t="e">
        <f>#REF!</f>
        <v>#REF!</v>
      </c>
      <c r="J19" s="31" t="e">
        <f>#REF!</f>
        <v>#REF!</v>
      </c>
      <c r="K19" s="90" t="e">
        <f t="shared" si="0"/>
        <v>#REF!</v>
      </c>
      <c r="L19" s="197"/>
      <c r="M19" s="125">
        <v>255000</v>
      </c>
      <c r="N19" s="125"/>
      <c r="O19" s="125"/>
      <c r="P19" s="71"/>
      <c r="Q19" s="123">
        <f t="shared" si="1"/>
        <v>255000</v>
      </c>
      <c r="R19" s="556" t="e">
        <f>F19-L19+(F20-L20)</f>
        <v>#REF!</v>
      </c>
      <c r="S19" s="558" t="e">
        <f>G19-M19+(G20-M20)</f>
        <v>#REF!</v>
      </c>
      <c r="T19" s="558" t="e">
        <f>H19-N19+(H20-N20)</f>
        <v>#REF!</v>
      </c>
      <c r="U19" s="558" t="e">
        <f>I19-O19+(I20-O20)</f>
        <v>#REF!</v>
      </c>
      <c r="V19" s="558" t="e">
        <f>J19-P19+(J20-P20)</f>
        <v>#REF!</v>
      </c>
      <c r="W19" s="538" t="e">
        <f t="shared" si="10"/>
        <v>#REF!</v>
      </c>
    </row>
    <row r="20" spans="2:23" s="1" customFormat="1" ht="15" thickBot="1" x14ac:dyDescent="0.35">
      <c r="B20" s="120">
        <v>2.6</v>
      </c>
      <c r="C20" s="180" t="s">
        <v>132</v>
      </c>
      <c r="D20" s="149" t="s">
        <v>83</v>
      </c>
      <c r="E20" s="179" t="s">
        <v>30</v>
      </c>
      <c r="F20" s="34" t="e">
        <f>#REF!</f>
        <v>#REF!</v>
      </c>
      <c r="G20" s="35" t="e">
        <f>#REF!</f>
        <v>#REF!</v>
      </c>
      <c r="H20" s="35" t="e">
        <f>#REF!</f>
        <v>#REF!</v>
      </c>
      <c r="I20" s="35" t="e">
        <f>#REF!</f>
        <v>#REF!</v>
      </c>
      <c r="J20" s="35" t="e">
        <f>#REF!</f>
        <v>#REF!</v>
      </c>
      <c r="K20" s="205" t="e">
        <f t="shared" si="0"/>
        <v>#REF!</v>
      </c>
      <c r="L20" s="199"/>
      <c r="M20" s="35">
        <v>398000</v>
      </c>
      <c r="N20" s="35"/>
      <c r="O20" s="35"/>
      <c r="P20" s="107"/>
      <c r="Q20" s="108">
        <f t="shared" si="1"/>
        <v>398000</v>
      </c>
      <c r="R20" s="557"/>
      <c r="S20" s="559"/>
      <c r="T20" s="559"/>
      <c r="U20" s="559"/>
      <c r="V20" s="559"/>
      <c r="W20" s="539"/>
    </row>
    <row r="21" spans="2:23" s="1" customFormat="1" x14ac:dyDescent="0.3">
      <c r="B21" s="103">
        <v>3.1</v>
      </c>
      <c r="C21" s="181" t="s">
        <v>27</v>
      </c>
      <c r="D21" s="145" t="s">
        <v>84</v>
      </c>
      <c r="E21" s="186" t="s">
        <v>28</v>
      </c>
      <c r="F21" s="33" t="e">
        <f>#REF!</f>
        <v>#REF!</v>
      </c>
      <c r="G21" s="30" t="e">
        <f>#REF!</f>
        <v>#REF!</v>
      </c>
      <c r="H21" s="30" t="e">
        <f>#REF!</f>
        <v>#REF!</v>
      </c>
      <c r="I21" s="30" t="e">
        <f>#REF!</f>
        <v>#REF!</v>
      </c>
      <c r="J21" s="30" t="e">
        <f>#REF!</f>
        <v>#REF!</v>
      </c>
      <c r="K21" s="105" t="e">
        <f t="shared" si="0"/>
        <v>#REF!</v>
      </c>
      <c r="L21" s="92">
        <v>35000</v>
      </c>
      <c r="M21" s="126">
        <v>96363</v>
      </c>
      <c r="N21" s="126"/>
      <c r="O21" s="126">
        <v>27391</v>
      </c>
      <c r="P21" s="106"/>
      <c r="Q21" s="124">
        <f t="shared" si="1"/>
        <v>158754</v>
      </c>
      <c r="R21" s="53" t="e">
        <f t="shared" ref="R21:V57" si="11">F21-L21</f>
        <v>#REF!</v>
      </c>
      <c r="S21" s="78" t="e">
        <f t="shared" si="11"/>
        <v>#REF!</v>
      </c>
      <c r="T21" s="78" t="e">
        <f t="shared" si="11"/>
        <v>#REF!</v>
      </c>
      <c r="U21" s="78" t="e">
        <f t="shared" si="11"/>
        <v>#REF!</v>
      </c>
      <c r="V21" s="39" t="e">
        <f t="shared" si="11"/>
        <v>#REF!</v>
      </c>
      <c r="W21" s="77" t="e">
        <f t="shared" si="10"/>
        <v>#REF!</v>
      </c>
    </row>
    <row r="22" spans="2:23" s="1" customFormat="1" x14ac:dyDescent="0.3">
      <c r="B22" s="89">
        <v>3.2</v>
      </c>
      <c r="C22" s="182" t="s">
        <v>27</v>
      </c>
      <c r="D22" s="144" t="s">
        <v>85</v>
      </c>
      <c r="E22" s="178" t="s">
        <v>8</v>
      </c>
      <c r="F22" s="32" t="e">
        <f>#REF!</f>
        <v>#REF!</v>
      </c>
      <c r="G22" s="31" t="e">
        <f>#REF!</f>
        <v>#REF!</v>
      </c>
      <c r="H22" s="31" t="e">
        <f>#REF!</f>
        <v>#REF!</v>
      </c>
      <c r="I22" s="31" t="e">
        <f>#REF!</f>
        <v>#REF!</v>
      </c>
      <c r="J22" s="31" t="e">
        <f>#REF!</f>
        <v>#REF!</v>
      </c>
      <c r="K22" s="72" t="e">
        <f t="shared" si="0"/>
        <v>#REF!</v>
      </c>
      <c r="L22" s="88">
        <v>44000</v>
      </c>
      <c r="M22" s="31">
        <v>230637</v>
      </c>
      <c r="N22" s="31"/>
      <c r="O22" s="31"/>
      <c r="P22" s="70"/>
      <c r="Q22" s="72">
        <f t="shared" si="1"/>
        <v>274637</v>
      </c>
      <c r="R22" s="54" t="e">
        <f t="shared" si="11"/>
        <v>#REF!</v>
      </c>
      <c r="S22" s="28" t="e">
        <f t="shared" si="11"/>
        <v>#REF!</v>
      </c>
      <c r="T22" s="28" t="e">
        <f t="shared" si="11"/>
        <v>#REF!</v>
      </c>
      <c r="U22" s="28" t="e">
        <f t="shared" si="11"/>
        <v>#REF!</v>
      </c>
      <c r="V22" s="40" t="e">
        <f t="shared" si="11"/>
        <v>#REF!</v>
      </c>
      <c r="W22" s="44" t="e">
        <f t="shared" si="10"/>
        <v>#REF!</v>
      </c>
    </row>
    <row r="23" spans="2:23" s="1" customFormat="1" x14ac:dyDescent="0.3">
      <c r="B23" s="89">
        <v>3.3</v>
      </c>
      <c r="C23" s="182" t="s">
        <v>35</v>
      </c>
      <c r="D23" s="144" t="s">
        <v>86</v>
      </c>
      <c r="E23" s="178" t="s">
        <v>9</v>
      </c>
      <c r="F23" s="32" t="e">
        <f>#REF!</f>
        <v>#REF!</v>
      </c>
      <c r="G23" s="31" t="e">
        <f>#REF!</f>
        <v>#REF!</v>
      </c>
      <c r="H23" s="31" t="e">
        <f>#REF!</f>
        <v>#REF!</v>
      </c>
      <c r="I23" s="31" t="e">
        <f>#REF!</f>
        <v>#REF!</v>
      </c>
      <c r="J23" s="31" t="e">
        <f>#REF!</f>
        <v>#REF!</v>
      </c>
      <c r="K23" s="72" t="e">
        <f t="shared" si="0"/>
        <v>#REF!</v>
      </c>
      <c r="L23" s="88">
        <v>115859</v>
      </c>
      <c r="M23" s="31">
        <v>110000</v>
      </c>
      <c r="N23" s="31"/>
      <c r="O23" s="31"/>
      <c r="P23" s="70"/>
      <c r="Q23" s="72">
        <f t="shared" si="1"/>
        <v>225859</v>
      </c>
      <c r="R23" s="54" t="e">
        <f t="shared" si="11"/>
        <v>#REF!</v>
      </c>
      <c r="S23" s="28" t="e">
        <f t="shared" si="11"/>
        <v>#REF!</v>
      </c>
      <c r="T23" s="28" t="e">
        <f t="shared" si="11"/>
        <v>#REF!</v>
      </c>
      <c r="U23" s="28" t="e">
        <f t="shared" si="11"/>
        <v>#REF!</v>
      </c>
      <c r="V23" s="40" t="e">
        <f t="shared" si="11"/>
        <v>#REF!</v>
      </c>
      <c r="W23" s="44" t="e">
        <f t="shared" si="10"/>
        <v>#REF!</v>
      </c>
    </row>
    <row r="24" spans="2:23" s="1" customFormat="1" x14ac:dyDescent="0.3">
      <c r="B24" s="120">
        <v>3.4</v>
      </c>
      <c r="C24" s="183" t="s">
        <v>35</v>
      </c>
      <c r="D24" s="144" t="s">
        <v>184</v>
      </c>
      <c r="E24" s="178" t="s">
        <v>10</v>
      </c>
      <c r="F24" s="32" t="e">
        <f>#REF!</f>
        <v>#REF!</v>
      </c>
      <c r="G24" s="31" t="e">
        <f>#REF!</f>
        <v>#REF!</v>
      </c>
      <c r="H24" s="31" t="e">
        <f>#REF!</f>
        <v>#REF!</v>
      </c>
      <c r="I24" s="31" t="e">
        <f>#REF!</f>
        <v>#REF!</v>
      </c>
      <c r="J24" s="31" t="e">
        <f>#REF!</f>
        <v>#REF!</v>
      </c>
      <c r="K24" s="72" t="e">
        <f t="shared" si="0"/>
        <v>#REF!</v>
      </c>
      <c r="L24" s="88"/>
      <c r="M24" s="31">
        <v>78176</v>
      </c>
      <c r="N24" s="31"/>
      <c r="O24" s="31"/>
      <c r="P24" s="70"/>
      <c r="Q24" s="72">
        <f t="shared" si="1"/>
        <v>78176</v>
      </c>
      <c r="R24" s="54" t="e">
        <f t="shared" si="11"/>
        <v>#REF!</v>
      </c>
      <c r="S24" s="28" t="e">
        <f t="shared" si="11"/>
        <v>#REF!</v>
      </c>
      <c r="T24" s="28" t="e">
        <f t="shared" si="11"/>
        <v>#REF!</v>
      </c>
      <c r="U24" s="28" t="e">
        <f t="shared" si="11"/>
        <v>#REF!</v>
      </c>
      <c r="V24" s="40" t="e">
        <f t="shared" si="11"/>
        <v>#REF!</v>
      </c>
      <c r="W24" s="44" t="e">
        <f t="shared" si="10"/>
        <v>#REF!</v>
      </c>
    </row>
    <row r="25" spans="2:23" s="1" customFormat="1" ht="15" thickBot="1" x14ac:dyDescent="0.35">
      <c r="B25" s="109">
        <v>3.4</v>
      </c>
      <c r="C25" s="116" t="s">
        <v>27</v>
      </c>
      <c r="D25" s="149" t="s">
        <v>89</v>
      </c>
      <c r="E25" s="179" t="s">
        <v>29</v>
      </c>
      <c r="F25" s="34" t="e">
        <f>#REF!</f>
        <v>#REF!</v>
      </c>
      <c r="G25" s="35" t="e">
        <f>#REF!</f>
        <v>#REF!</v>
      </c>
      <c r="H25" s="35" t="e">
        <f>#REF!</f>
        <v>#REF!</v>
      </c>
      <c r="I25" s="35" t="e">
        <f>#REF!</f>
        <v>#REF!</v>
      </c>
      <c r="J25" s="35" t="e">
        <f>#REF!</f>
        <v>#REF!</v>
      </c>
      <c r="K25" s="108" t="e">
        <f t="shared" si="0"/>
        <v>#REF!</v>
      </c>
      <c r="L25" s="197"/>
      <c r="M25" s="125">
        <v>291000</v>
      </c>
      <c r="N25" s="125"/>
      <c r="O25" s="125">
        <v>7753</v>
      </c>
      <c r="P25" s="71"/>
      <c r="Q25" s="123">
        <f t="shared" si="1"/>
        <v>298753</v>
      </c>
      <c r="R25" s="55" t="e">
        <f t="shared" si="11"/>
        <v>#REF!</v>
      </c>
      <c r="S25" s="134" t="e">
        <f t="shared" si="11"/>
        <v>#REF!</v>
      </c>
      <c r="T25" s="134" t="e">
        <f t="shared" si="11"/>
        <v>#REF!</v>
      </c>
      <c r="U25" s="134" t="e">
        <f t="shared" si="11"/>
        <v>#REF!</v>
      </c>
      <c r="V25" s="41" t="e">
        <f t="shared" si="11"/>
        <v>#REF!</v>
      </c>
      <c r="W25" s="132" t="e">
        <f t="shared" si="10"/>
        <v>#REF!</v>
      </c>
    </row>
    <row r="26" spans="2:23" s="1" customFormat="1" x14ac:dyDescent="0.3">
      <c r="B26" s="103">
        <v>4.0999999999999996</v>
      </c>
      <c r="C26" s="175" t="s">
        <v>47</v>
      </c>
      <c r="D26" s="147" t="s">
        <v>88</v>
      </c>
      <c r="E26" s="23" t="s">
        <v>11</v>
      </c>
      <c r="F26" s="33" t="e">
        <f>#REF!</f>
        <v>#REF!</v>
      </c>
      <c r="G26" s="30" t="e">
        <f>#REF!</f>
        <v>#REF!</v>
      </c>
      <c r="H26" s="30" t="e">
        <f>#REF!</f>
        <v>#REF!</v>
      </c>
      <c r="I26" s="30" t="e">
        <f>#REF!</f>
        <v>#REF!</v>
      </c>
      <c r="J26" s="30" t="e">
        <f>#REF!</f>
        <v>#REF!</v>
      </c>
      <c r="K26" s="105" t="e">
        <f t="shared" si="0"/>
        <v>#REF!</v>
      </c>
      <c r="L26" s="198"/>
      <c r="M26" s="30"/>
      <c r="N26" s="30">
        <v>1019000</v>
      </c>
      <c r="O26" s="30">
        <v>234622</v>
      </c>
      <c r="P26" s="104"/>
      <c r="Q26" s="46">
        <f t="shared" si="1"/>
        <v>1253622</v>
      </c>
      <c r="R26" s="56" t="e">
        <f t="shared" si="11"/>
        <v>#REF!</v>
      </c>
      <c r="S26" s="27" t="e">
        <f t="shared" si="11"/>
        <v>#REF!</v>
      </c>
      <c r="T26" s="27" t="e">
        <f t="shared" si="11"/>
        <v>#REF!</v>
      </c>
      <c r="U26" s="27" t="e">
        <f t="shared" si="11"/>
        <v>#REF!</v>
      </c>
      <c r="V26" s="38" t="e">
        <f t="shared" si="11"/>
        <v>#REF!</v>
      </c>
      <c r="W26" s="46" t="e">
        <f t="shared" si="10"/>
        <v>#REF!</v>
      </c>
    </row>
    <row r="27" spans="2:23" s="1" customFormat="1" ht="15" thickBot="1" x14ac:dyDescent="0.35">
      <c r="B27" s="109">
        <v>4.2</v>
      </c>
      <c r="C27" s="184" t="s">
        <v>47</v>
      </c>
      <c r="D27" s="150" t="s">
        <v>91</v>
      </c>
      <c r="E27" s="21" t="s">
        <v>12</v>
      </c>
      <c r="F27" s="34" t="e">
        <f>#REF!</f>
        <v>#REF!</v>
      </c>
      <c r="G27" s="35" t="e">
        <f>#REF!</f>
        <v>#REF!</v>
      </c>
      <c r="H27" s="35" t="e">
        <f>#REF!</f>
        <v>#REF!</v>
      </c>
      <c r="I27" s="35" t="e">
        <f>#REF!</f>
        <v>#REF!</v>
      </c>
      <c r="J27" s="35" t="e">
        <f>#REF!</f>
        <v>#REF!</v>
      </c>
      <c r="K27" s="108" t="e">
        <f t="shared" si="0"/>
        <v>#REF!</v>
      </c>
      <c r="L27" s="199"/>
      <c r="M27" s="35"/>
      <c r="N27" s="35">
        <v>597000</v>
      </c>
      <c r="O27" s="35">
        <v>99759</v>
      </c>
      <c r="P27" s="107"/>
      <c r="Q27" s="48">
        <f t="shared" si="1"/>
        <v>696759</v>
      </c>
      <c r="R27" s="57" t="e">
        <f t="shared" si="11"/>
        <v>#REF!</v>
      </c>
      <c r="S27" s="29" t="e">
        <f t="shared" si="11"/>
        <v>#REF!</v>
      </c>
      <c r="T27" s="29" t="e">
        <f t="shared" si="11"/>
        <v>#REF!</v>
      </c>
      <c r="U27" s="29" t="e">
        <f t="shared" si="11"/>
        <v>#REF!</v>
      </c>
      <c r="V27" s="42" t="e">
        <f t="shared" si="11"/>
        <v>#REF!</v>
      </c>
      <c r="W27" s="48" t="e">
        <f t="shared" si="10"/>
        <v>#REF!</v>
      </c>
    </row>
    <row r="28" spans="2:23" s="1" customFormat="1" x14ac:dyDescent="0.3">
      <c r="B28" s="119">
        <v>5.0999999999999996</v>
      </c>
      <c r="C28" s="185" t="s">
        <v>138</v>
      </c>
      <c r="D28" s="151"/>
      <c r="E28" s="194"/>
      <c r="F28" s="128" t="e">
        <f>#REF!</f>
        <v>#REF!</v>
      </c>
      <c r="G28" s="126" t="e">
        <f>#REF!</f>
        <v>#REF!</v>
      </c>
      <c r="H28" s="126" t="e">
        <f>#REF!</f>
        <v>#REF!</v>
      </c>
      <c r="I28" s="126" t="e">
        <f>#REF!</f>
        <v>#REF!</v>
      </c>
      <c r="J28" s="126" t="e">
        <f>#REF!</f>
        <v>#REF!</v>
      </c>
      <c r="K28" s="124" t="e">
        <f t="shared" si="0"/>
        <v>#REF!</v>
      </c>
      <c r="L28" s="198"/>
      <c r="M28" s="30"/>
      <c r="N28" s="30"/>
      <c r="O28" s="30"/>
      <c r="P28" s="104"/>
      <c r="Q28" s="46">
        <f t="shared" si="1"/>
        <v>0</v>
      </c>
      <c r="R28" s="84" t="e">
        <f t="shared" si="11"/>
        <v>#REF!</v>
      </c>
      <c r="S28" s="80" t="e">
        <f t="shared" si="11"/>
        <v>#REF!</v>
      </c>
      <c r="T28" s="80" t="e">
        <f t="shared" si="11"/>
        <v>#REF!</v>
      </c>
      <c r="U28" s="80" t="e">
        <f t="shared" si="11"/>
        <v>#REF!</v>
      </c>
      <c r="V28" s="85" t="e">
        <f t="shared" si="11"/>
        <v>#REF!</v>
      </c>
      <c r="W28" s="81" t="e">
        <f t="shared" si="10"/>
        <v>#REF!</v>
      </c>
    </row>
    <row r="29" spans="2:23" s="73" customFormat="1" x14ac:dyDescent="0.3">
      <c r="B29" s="120">
        <v>5.0999999999999996</v>
      </c>
      <c r="C29" s="177" t="s">
        <v>46</v>
      </c>
      <c r="D29" s="144" t="s">
        <v>96</v>
      </c>
      <c r="E29" s="178" t="s">
        <v>57</v>
      </c>
      <c r="F29" s="32" t="e">
        <f>#REF!</f>
        <v>#REF!</v>
      </c>
      <c r="G29" s="31" t="e">
        <f>#REF!</f>
        <v>#REF!</v>
      </c>
      <c r="H29" s="31" t="e">
        <f>#REF!</f>
        <v>#REF!</v>
      </c>
      <c r="I29" s="31" t="e">
        <f>#REF!</f>
        <v>#REF!</v>
      </c>
      <c r="J29" s="31" t="e">
        <f>#REF!</f>
        <v>#REF!</v>
      </c>
      <c r="K29" s="90" t="e">
        <f t="shared" si="0"/>
        <v>#REF!</v>
      </c>
      <c r="L29" s="88"/>
      <c r="M29" s="31">
        <v>627952</v>
      </c>
      <c r="N29" s="31"/>
      <c r="O29" s="31">
        <v>579460</v>
      </c>
      <c r="P29" s="70"/>
      <c r="Q29" s="72">
        <f t="shared" si="1"/>
        <v>1207412</v>
      </c>
      <c r="R29" s="88" t="e">
        <f t="shared" si="11"/>
        <v>#REF!</v>
      </c>
      <c r="S29" s="88" t="e">
        <f t="shared" si="11"/>
        <v>#REF!</v>
      </c>
      <c r="T29" s="88" t="e">
        <f t="shared" si="11"/>
        <v>#REF!</v>
      </c>
      <c r="U29" s="88" t="e">
        <f t="shared" si="11"/>
        <v>#REF!</v>
      </c>
      <c r="V29" s="88" t="e">
        <f t="shared" si="11"/>
        <v>#REF!</v>
      </c>
      <c r="W29" s="72" t="e">
        <f t="shared" si="10"/>
        <v>#REF!</v>
      </c>
    </row>
    <row r="30" spans="2:23" s="73" customFormat="1" x14ac:dyDescent="0.3">
      <c r="B30" s="89">
        <v>5.0999999999999996</v>
      </c>
      <c r="C30" s="178" t="s">
        <v>46</v>
      </c>
      <c r="D30" s="144" t="s">
        <v>90</v>
      </c>
      <c r="E30" s="178" t="s">
        <v>17</v>
      </c>
      <c r="F30" s="32" t="e">
        <f>#REF!</f>
        <v>#REF!</v>
      </c>
      <c r="G30" s="31" t="e">
        <f>#REF!</f>
        <v>#REF!</v>
      </c>
      <c r="H30" s="31" t="e">
        <f>#REF!</f>
        <v>#REF!</v>
      </c>
      <c r="I30" s="31" t="e">
        <f>#REF!</f>
        <v>#REF!</v>
      </c>
      <c r="J30" s="31" t="e">
        <f>#REF!</f>
        <v>#REF!</v>
      </c>
      <c r="K30" s="90" t="e">
        <f t="shared" si="0"/>
        <v>#REF!</v>
      </c>
      <c r="L30" s="88"/>
      <c r="M30" s="31">
        <v>580443</v>
      </c>
      <c r="N30" s="31"/>
      <c r="O30" s="31">
        <v>40000</v>
      </c>
      <c r="P30" s="70"/>
      <c r="Q30" s="72">
        <f t="shared" si="1"/>
        <v>620443</v>
      </c>
      <c r="R30" s="88" t="e">
        <f t="shared" si="11"/>
        <v>#REF!</v>
      </c>
      <c r="S30" s="31" t="e">
        <f t="shared" si="11"/>
        <v>#REF!</v>
      </c>
      <c r="T30" s="31" t="e">
        <f t="shared" si="11"/>
        <v>#REF!</v>
      </c>
      <c r="U30" s="31" t="e">
        <f t="shared" si="11"/>
        <v>#REF!</v>
      </c>
      <c r="V30" s="70" t="e">
        <f t="shared" si="11"/>
        <v>#REF!</v>
      </c>
      <c r="W30" s="72" t="e">
        <f t="shared" ref="W30:W31" si="12">SUM(R30:V30)</f>
        <v>#REF!</v>
      </c>
    </row>
    <row r="31" spans="2:23" s="73" customFormat="1" x14ac:dyDescent="0.3">
      <c r="B31" s="121">
        <v>5.0999999999999996</v>
      </c>
      <c r="C31" s="186" t="s">
        <v>46</v>
      </c>
      <c r="D31" s="270" t="s">
        <v>94</v>
      </c>
      <c r="E31" s="178" t="s">
        <v>18</v>
      </c>
      <c r="F31" s="32" t="e">
        <f>#REF!</f>
        <v>#REF!</v>
      </c>
      <c r="G31" s="31" t="e">
        <f>#REF!</f>
        <v>#REF!</v>
      </c>
      <c r="H31" s="31" t="e">
        <f>#REF!</f>
        <v>#REF!</v>
      </c>
      <c r="I31" s="31" t="e">
        <f>#REF!</f>
        <v>#REF!</v>
      </c>
      <c r="J31" s="31" t="e">
        <f>#REF!</f>
        <v>#REF!</v>
      </c>
      <c r="K31" s="90" t="e">
        <f t="shared" si="0"/>
        <v>#REF!</v>
      </c>
      <c r="L31" s="88">
        <v>221661</v>
      </c>
      <c r="M31" s="31">
        <v>363995</v>
      </c>
      <c r="N31" s="31"/>
      <c r="O31" s="31"/>
      <c r="P31" s="70"/>
      <c r="Q31" s="72">
        <f t="shared" si="1"/>
        <v>585656</v>
      </c>
      <c r="R31" s="88" t="e">
        <f t="shared" si="11"/>
        <v>#REF!</v>
      </c>
      <c r="S31" s="31" t="e">
        <f t="shared" si="11"/>
        <v>#REF!</v>
      </c>
      <c r="T31" s="31" t="e">
        <f t="shared" si="11"/>
        <v>#REF!</v>
      </c>
      <c r="U31" s="31" t="e">
        <f t="shared" si="11"/>
        <v>#REF!</v>
      </c>
      <c r="V31" s="70" t="e">
        <f t="shared" si="11"/>
        <v>#REF!</v>
      </c>
      <c r="W31" s="72" t="e">
        <f t="shared" si="12"/>
        <v>#REF!</v>
      </c>
    </row>
    <row r="32" spans="2:23" s="1" customFormat="1" x14ac:dyDescent="0.3">
      <c r="B32" s="121">
        <v>5.2</v>
      </c>
      <c r="C32" s="178" t="s">
        <v>24</v>
      </c>
      <c r="D32" s="148" t="s">
        <v>98</v>
      </c>
      <c r="E32" s="22" t="s">
        <v>13</v>
      </c>
      <c r="F32" s="32" t="e">
        <f>#REF!</f>
        <v>#REF!</v>
      </c>
      <c r="G32" s="31" t="e">
        <f>#REF!</f>
        <v>#REF!</v>
      </c>
      <c r="H32" s="31" t="e">
        <f>#REF!</f>
        <v>#REF!</v>
      </c>
      <c r="I32" s="31" t="e">
        <f>#REF!</f>
        <v>#REF!</v>
      </c>
      <c r="J32" s="31" t="e">
        <f>#REF!</f>
        <v>#REF!</v>
      </c>
      <c r="K32" s="72" t="e">
        <f t="shared" si="0"/>
        <v>#REF!</v>
      </c>
      <c r="L32" s="88">
        <v>236500</v>
      </c>
      <c r="M32" s="31">
        <v>222663</v>
      </c>
      <c r="N32" s="31"/>
      <c r="O32" s="31">
        <v>26436</v>
      </c>
      <c r="P32" s="70"/>
      <c r="Q32" s="44">
        <f t="shared" si="1"/>
        <v>485599</v>
      </c>
      <c r="R32" s="54" t="e">
        <f t="shared" si="11"/>
        <v>#REF!</v>
      </c>
      <c r="S32" s="28" t="e">
        <f t="shared" si="11"/>
        <v>#REF!</v>
      </c>
      <c r="T32" s="28" t="e">
        <f t="shared" si="11"/>
        <v>#REF!</v>
      </c>
      <c r="U32" s="28" t="e">
        <f t="shared" si="11"/>
        <v>#REF!</v>
      </c>
      <c r="V32" s="40" t="e">
        <f t="shared" si="11"/>
        <v>#REF!</v>
      </c>
      <c r="W32" s="44" t="e">
        <f t="shared" si="10"/>
        <v>#REF!</v>
      </c>
    </row>
    <row r="33" spans="2:23" s="1" customFormat="1" x14ac:dyDescent="0.3">
      <c r="B33" s="89">
        <v>5.3</v>
      </c>
      <c r="C33" s="178" t="s">
        <v>68</v>
      </c>
      <c r="D33" s="148" t="s">
        <v>95</v>
      </c>
      <c r="E33" s="22" t="s">
        <v>58</v>
      </c>
      <c r="F33" s="32" t="e">
        <f>#REF!</f>
        <v>#REF!</v>
      </c>
      <c r="G33" s="31" t="e">
        <f>#REF!</f>
        <v>#REF!</v>
      </c>
      <c r="H33" s="31" t="e">
        <f>#REF!</f>
        <v>#REF!</v>
      </c>
      <c r="I33" s="31" t="e">
        <f>#REF!</f>
        <v>#REF!</v>
      </c>
      <c r="J33" s="31" t="e">
        <f>#REF!</f>
        <v>#REF!</v>
      </c>
      <c r="K33" s="72" t="e">
        <f t="shared" si="0"/>
        <v>#REF!</v>
      </c>
      <c r="L33" s="88"/>
      <c r="M33" s="31"/>
      <c r="N33" s="31"/>
      <c r="O33" s="31"/>
      <c r="P33" s="70">
        <v>1300000</v>
      </c>
      <c r="Q33" s="44">
        <f t="shared" si="1"/>
        <v>1300000</v>
      </c>
      <c r="R33" s="54" t="e">
        <f t="shared" si="11"/>
        <v>#REF!</v>
      </c>
      <c r="S33" s="28" t="e">
        <f t="shared" si="11"/>
        <v>#REF!</v>
      </c>
      <c r="T33" s="28" t="e">
        <f t="shared" si="11"/>
        <v>#REF!</v>
      </c>
      <c r="U33" s="28" t="e">
        <f t="shared" si="11"/>
        <v>#REF!</v>
      </c>
      <c r="V33" s="40" t="e">
        <f t="shared" si="11"/>
        <v>#REF!</v>
      </c>
      <c r="W33" s="44" t="e">
        <f t="shared" si="10"/>
        <v>#REF!</v>
      </c>
    </row>
    <row r="34" spans="2:23" s="1" customFormat="1" x14ac:dyDescent="0.3">
      <c r="B34" s="121">
        <v>5.3</v>
      </c>
      <c r="C34" s="186" t="s">
        <v>68</v>
      </c>
      <c r="D34" s="148" t="s">
        <v>92</v>
      </c>
      <c r="E34" s="178" t="s">
        <v>19</v>
      </c>
      <c r="F34" s="32" t="e">
        <f>#REF!</f>
        <v>#REF!</v>
      </c>
      <c r="G34" s="31" t="e">
        <f>#REF!</f>
        <v>#REF!</v>
      </c>
      <c r="H34" s="31" t="e">
        <f>#REF!</f>
        <v>#REF!</v>
      </c>
      <c r="I34" s="31" t="e">
        <f>#REF!</f>
        <v>#REF!</v>
      </c>
      <c r="J34" s="31" t="e">
        <f>#REF!</f>
        <v>#REF!</v>
      </c>
      <c r="K34" s="72" t="e">
        <f t="shared" si="0"/>
        <v>#REF!</v>
      </c>
      <c r="L34" s="88"/>
      <c r="M34" s="31">
        <v>1079682</v>
      </c>
      <c r="N34" s="31"/>
      <c r="O34" s="31"/>
      <c r="P34" s="70"/>
      <c r="Q34" s="44">
        <f t="shared" si="1"/>
        <v>1079682</v>
      </c>
      <c r="R34" s="54" t="e">
        <f t="shared" si="11"/>
        <v>#REF!</v>
      </c>
      <c r="S34" s="28" t="e">
        <f t="shared" si="11"/>
        <v>#REF!</v>
      </c>
      <c r="T34" s="28" t="e">
        <f t="shared" si="11"/>
        <v>#REF!</v>
      </c>
      <c r="U34" s="28" t="e">
        <f t="shared" si="11"/>
        <v>#REF!</v>
      </c>
      <c r="V34" s="40" t="e">
        <f t="shared" si="11"/>
        <v>#REF!</v>
      </c>
      <c r="W34" s="44" t="e">
        <f t="shared" si="10"/>
        <v>#REF!</v>
      </c>
    </row>
    <row r="35" spans="2:23" s="73" customFormat="1" x14ac:dyDescent="0.3">
      <c r="B35" s="121">
        <v>5.4</v>
      </c>
      <c r="C35" s="186" t="s">
        <v>45</v>
      </c>
      <c r="D35" s="144" t="s">
        <v>97</v>
      </c>
      <c r="E35" s="178" t="s">
        <v>59</v>
      </c>
      <c r="F35" s="32" t="e">
        <f>#REF!</f>
        <v>#REF!</v>
      </c>
      <c r="G35" s="31" t="e">
        <f>#REF!</f>
        <v>#REF!</v>
      </c>
      <c r="H35" s="31" t="e">
        <f>#REF!</f>
        <v>#REF!</v>
      </c>
      <c r="I35" s="31" t="e">
        <f>#REF!</f>
        <v>#REF!</v>
      </c>
      <c r="J35" s="31" t="e">
        <f>#REF!</f>
        <v>#REF!</v>
      </c>
      <c r="K35" s="90" t="e">
        <f t="shared" si="0"/>
        <v>#REF!</v>
      </c>
      <c r="L35" s="88"/>
      <c r="M35" s="31">
        <v>716937</v>
      </c>
      <c r="N35" s="31"/>
      <c r="O35" s="31"/>
      <c r="P35" s="70"/>
      <c r="Q35" s="72">
        <f t="shared" si="1"/>
        <v>716937</v>
      </c>
      <c r="R35" s="54" t="e">
        <f t="shared" si="11"/>
        <v>#REF!</v>
      </c>
      <c r="S35" s="28" t="e">
        <f t="shared" si="11"/>
        <v>#REF!</v>
      </c>
      <c r="T35" s="28" t="e">
        <f t="shared" si="11"/>
        <v>#REF!</v>
      </c>
      <c r="U35" s="28" t="e">
        <f t="shared" si="11"/>
        <v>#REF!</v>
      </c>
      <c r="V35" s="40" t="e">
        <f t="shared" si="11"/>
        <v>#REF!</v>
      </c>
      <c r="W35" s="44" t="e">
        <f t="shared" si="10"/>
        <v>#REF!</v>
      </c>
    </row>
    <row r="36" spans="2:23" s="73" customFormat="1" x14ac:dyDescent="0.3">
      <c r="B36" s="121">
        <v>5.4</v>
      </c>
      <c r="C36" s="186" t="s">
        <v>45</v>
      </c>
      <c r="D36" s="144" t="s">
        <v>93</v>
      </c>
      <c r="E36" s="178" t="s">
        <v>31</v>
      </c>
      <c r="F36" s="32" t="e">
        <f>#REF!</f>
        <v>#REF!</v>
      </c>
      <c r="G36" s="31" t="e">
        <f>#REF!</f>
        <v>#REF!</v>
      </c>
      <c r="H36" s="31" t="e">
        <f>#REF!</f>
        <v>#REF!</v>
      </c>
      <c r="I36" s="31" t="e">
        <f>#REF!</f>
        <v>#REF!</v>
      </c>
      <c r="J36" s="31" t="e">
        <f>#REF!</f>
        <v>#REF!</v>
      </c>
      <c r="K36" s="90" t="e">
        <f t="shared" si="0"/>
        <v>#REF!</v>
      </c>
      <c r="L36" s="197"/>
      <c r="M36" s="125">
        <v>252085</v>
      </c>
      <c r="N36" s="125"/>
      <c r="O36" s="125"/>
      <c r="P36" s="71"/>
      <c r="Q36" s="72">
        <f t="shared" si="1"/>
        <v>252085</v>
      </c>
      <c r="R36" s="54" t="e">
        <f t="shared" si="11"/>
        <v>#REF!</v>
      </c>
      <c r="S36" s="28" t="e">
        <f t="shared" si="11"/>
        <v>#REF!</v>
      </c>
      <c r="T36" s="28" t="e">
        <f t="shared" si="11"/>
        <v>#REF!</v>
      </c>
      <c r="U36" s="28" t="e">
        <f t="shared" si="11"/>
        <v>#REF!</v>
      </c>
      <c r="V36" s="40" t="e">
        <f t="shared" si="11"/>
        <v>#REF!</v>
      </c>
      <c r="W36" s="44" t="e">
        <f t="shared" si="10"/>
        <v>#REF!</v>
      </c>
    </row>
    <row r="37" spans="2:23" s="1" customFormat="1" ht="15" thickBot="1" x14ac:dyDescent="0.35">
      <c r="B37" s="109">
        <v>5.5</v>
      </c>
      <c r="C37" s="179" t="s">
        <v>138</v>
      </c>
      <c r="D37" s="149" t="s">
        <v>108</v>
      </c>
      <c r="E37" s="179" t="s">
        <v>60</v>
      </c>
      <c r="F37" s="127" t="e">
        <f>#REF!</f>
        <v>#REF!</v>
      </c>
      <c r="G37" s="125" t="e">
        <f>#REF!</f>
        <v>#REF!</v>
      </c>
      <c r="H37" s="125" t="e">
        <f>#REF!</f>
        <v>#REF!</v>
      </c>
      <c r="I37" s="125" t="e">
        <f>#REF!</f>
        <v>#REF!</v>
      </c>
      <c r="J37" s="125" t="e">
        <f>#REF!</f>
        <v>#REF!</v>
      </c>
      <c r="K37" s="123" t="e">
        <f t="shared" si="0"/>
        <v>#REF!</v>
      </c>
      <c r="L37" s="199"/>
      <c r="M37" s="35">
        <v>102917</v>
      </c>
      <c r="N37" s="35"/>
      <c r="O37" s="35"/>
      <c r="P37" s="107"/>
      <c r="Q37" s="48">
        <f t="shared" si="1"/>
        <v>102917</v>
      </c>
      <c r="R37" s="88" t="e">
        <f t="shared" si="11"/>
        <v>#REF!</v>
      </c>
      <c r="S37" s="88" t="e">
        <f t="shared" si="11"/>
        <v>#REF!</v>
      </c>
      <c r="T37" s="88" t="e">
        <f t="shared" si="11"/>
        <v>#REF!</v>
      </c>
      <c r="U37" s="88" t="e">
        <f t="shared" si="11"/>
        <v>#REF!</v>
      </c>
      <c r="V37" s="88" t="e">
        <f t="shared" si="11"/>
        <v>#REF!</v>
      </c>
      <c r="W37" s="72" t="e">
        <f t="shared" ref="W37" si="13">SUM(R37:V37)</f>
        <v>#REF!</v>
      </c>
    </row>
    <row r="38" spans="2:23" s="1" customFormat="1" x14ac:dyDescent="0.3">
      <c r="B38" s="103">
        <v>6.1</v>
      </c>
      <c r="C38" s="185" t="s">
        <v>24</v>
      </c>
      <c r="D38" s="152" t="s">
        <v>107</v>
      </c>
      <c r="E38" s="26" t="s">
        <v>6</v>
      </c>
      <c r="F38" s="33" t="e">
        <f>#REF!</f>
        <v>#REF!</v>
      </c>
      <c r="G38" s="30" t="e">
        <f>#REF!</f>
        <v>#REF!</v>
      </c>
      <c r="H38" s="30" t="e">
        <f>#REF!</f>
        <v>#REF!</v>
      </c>
      <c r="I38" s="30" t="e">
        <f>#REF!</f>
        <v>#REF!</v>
      </c>
      <c r="J38" s="30" t="e">
        <f>#REF!</f>
        <v>#REF!</v>
      </c>
      <c r="K38" s="105" t="e">
        <f t="shared" si="0"/>
        <v>#REF!</v>
      </c>
      <c r="L38" s="92">
        <v>30500</v>
      </c>
      <c r="M38" s="126">
        <v>380948</v>
      </c>
      <c r="N38" s="126"/>
      <c r="O38" s="126"/>
      <c r="P38" s="106"/>
      <c r="Q38" s="77">
        <f t="shared" si="1"/>
        <v>411448</v>
      </c>
      <c r="R38" s="56" t="e">
        <f t="shared" si="11"/>
        <v>#REF!</v>
      </c>
      <c r="S38" s="27" t="e">
        <f t="shared" si="11"/>
        <v>#REF!</v>
      </c>
      <c r="T38" s="27" t="e">
        <f t="shared" si="11"/>
        <v>#REF!</v>
      </c>
      <c r="U38" s="27" t="e">
        <f t="shared" si="11"/>
        <v>#REF!</v>
      </c>
      <c r="V38" s="38" t="e">
        <f t="shared" si="11"/>
        <v>#REF!</v>
      </c>
      <c r="W38" s="46" t="e">
        <f t="shared" si="10"/>
        <v>#REF!</v>
      </c>
    </row>
    <row r="39" spans="2:23" s="1" customFormat="1" x14ac:dyDescent="0.3">
      <c r="B39" s="89">
        <v>6.2</v>
      </c>
      <c r="C39" s="178" t="s">
        <v>24</v>
      </c>
      <c r="D39" s="153"/>
      <c r="E39" s="195"/>
      <c r="F39" s="32" t="e">
        <f>#REF!</f>
        <v>#REF!</v>
      </c>
      <c r="G39" s="31" t="e">
        <f>#REF!</f>
        <v>#REF!</v>
      </c>
      <c r="H39" s="31" t="e">
        <f>#REF!</f>
        <v>#REF!</v>
      </c>
      <c r="I39" s="31" t="e">
        <f>#REF!</f>
        <v>#REF!</v>
      </c>
      <c r="J39" s="31" t="e">
        <f>#REF!</f>
        <v>#REF!</v>
      </c>
      <c r="K39" s="72" t="e">
        <f t="shared" si="0"/>
        <v>#REF!</v>
      </c>
      <c r="L39" s="88"/>
      <c r="M39" s="31"/>
      <c r="N39" s="31"/>
      <c r="O39" s="31"/>
      <c r="P39" s="70"/>
      <c r="Q39" s="44">
        <f t="shared" si="1"/>
        <v>0</v>
      </c>
      <c r="R39" s="54" t="e">
        <f t="shared" si="11"/>
        <v>#REF!</v>
      </c>
      <c r="S39" s="28" t="e">
        <f t="shared" si="11"/>
        <v>#REF!</v>
      </c>
      <c r="T39" s="28" t="e">
        <f t="shared" si="11"/>
        <v>#REF!</v>
      </c>
      <c r="U39" s="28" t="e">
        <f t="shared" si="11"/>
        <v>#REF!</v>
      </c>
      <c r="V39" s="40" t="e">
        <f t="shared" si="11"/>
        <v>#REF!</v>
      </c>
      <c r="W39" s="44" t="e">
        <f t="shared" si="10"/>
        <v>#REF!</v>
      </c>
    </row>
    <row r="40" spans="2:23" s="1" customFormat="1" x14ac:dyDescent="0.3">
      <c r="B40" s="120">
        <v>6.2</v>
      </c>
      <c r="C40" s="177" t="s">
        <v>139</v>
      </c>
      <c r="D40" s="148" t="s">
        <v>110</v>
      </c>
      <c r="E40" s="22" t="s">
        <v>14</v>
      </c>
      <c r="F40" s="32" t="e">
        <f>#REF!</f>
        <v>#REF!</v>
      </c>
      <c r="G40" s="31" t="e">
        <f>#REF!</f>
        <v>#REF!</v>
      </c>
      <c r="H40" s="31" t="e">
        <f>#REF!</f>
        <v>#REF!</v>
      </c>
      <c r="I40" s="31" t="e">
        <f>#REF!</f>
        <v>#REF!</v>
      </c>
      <c r="J40" s="31" t="e">
        <f>#REF!</f>
        <v>#REF!</v>
      </c>
      <c r="K40" s="72" t="e">
        <f t="shared" si="0"/>
        <v>#REF!</v>
      </c>
      <c r="L40" s="88">
        <v>964000</v>
      </c>
      <c r="M40" s="31">
        <v>682000</v>
      </c>
      <c r="N40" s="31"/>
      <c r="O40" s="31"/>
      <c r="P40" s="70"/>
      <c r="Q40" s="44">
        <f t="shared" si="1"/>
        <v>1646000</v>
      </c>
      <c r="R40" s="54" t="e">
        <f t="shared" si="11"/>
        <v>#REF!</v>
      </c>
      <c r="S40" s="28" t="e">
        <f t="shared" si="11"/>
        <v>#REF!</v>
      </c>
      <c r="T40" s="28" t="e">
        <f t="shared" si="11"/>
        <v>#REF!</v>
      </c>
      <c r="U40" s="28" t="e">
        <f t="shared" si="11"/>
        <v>#REF!</v>
      </c>
      <c r="V40" s="40" t="e">
        <f t="shared" si="11"/>
        <v>#REF!</v>
      </c>
      <c r="W40" s="44" t="e">
        <f t="shared" si="10"/>
        <v>#REF!</v>
      </c>
    </row>
    <row r="41" spans="2:23" s="1" customFormat="1" ht="15" thickBot="1" x14ac:dyDescent="0.35">
      <c r="B41" s="109">
        <v>6.3</v>
      </c>
      <c r="C41" s="179" t="s">
        <v>24</v>
      </c>
      <c r="D41" s="150" t="s">
        <v>109</v>
      </c>
      <c r="E41" s="21" t="s">
        <v>15</v>
      </c>
      <c r="F41" s="34" t="e">
        <f>#REF!</f>
        <v>#REF!</v>
      </c>
      <c r="G41" s="35" t="e">
        <f>#REF!</f>
        <v>#REF!</v>
      </c>
      <c r="H41" s="35" t="e">
        <f>#REF!</f>
        <v>#REF!</v>
      </c>
      <c r="I41" s="35" t="e">
        <f>#REF!</f>
        <v>#REF!</v>
      </c>
      <c r="J41" s="35" t="e">
        <f>#REF!</f>
        <v>#REF!</v>
      </c>
      <c r="K41" s="108" t="e">
        <f t="shared" si="0"/>
        <v>#REF!</v>
      </c>
      <c r="L41" s="199"/>
      <c r="M41" s="35">
        <v>198971</v>
      </c>
      <c r="N41" s="35"/>
      <c r="O41" s="35"/>
      <c r="P41" s="107">
        <v>204318</v>
      </c>
      <c r="Q41" s="48">
        <f t="shared" si="1"/>
        <v>403289</v>
      </c>
      <c r="R41" s="57" t="e">
        <f t="shared" si="11"/>
        <v>#REF!</v>
      </c>
      <c r="S41" s="29" t="e">
        <f t="shared" si="11"/>
        <v>#REF!</v>
      </c>
      <c r="T41" s="29" t="e">
        <f t="shared" si="11"/>
        <v>#REF!</v>
      </c>
      <c r="U41" s="29" t="e">
        <f t="shared" si="11"/>
        <v>#REF!</v>
      </c>
      <c r="V41" s="42" t="e">
        <f t="shared" si="11"/>
        <v>#REF!</v>
      </c>
      <c r="W41" s="48" t="e">
        <f t="shared" si="10"/>
        <v>#REF!</v>
      </c>
    </row>
    <row r="42" spans="2:23" s="1" customFormat="1" x14ac:dyDescent="0.3">
      <c r="B42" s="89" t="s">
        <v>0</v>
      </c>
      <c r="C42" s="178" t="s">
        <v>24</v>
      </c>
      <c r="D42" s="151"/>
      <c r="E42" s="194"/>
      <c r="F42" s="128" t="e">
        <f>#REF!</f>
        <v>#REF!</v>
      </c>
      <c r="G42" s="126" t="e">
        <f>#REF!</f>
        <v>#REF!</v>
      </c>
      <c r="H42" s="126" t="e">
        <f>#REF!</f>
        <v>#REF!</v>
      </c>
      <c r="I42" s="126" t="e">
        <f>#REF!</f>
        <v>#REF!</v>
      </c>
      <c r="J42" s="126" t="e">
        <f>#REF!</f>
        <v>#REF!</v>
      </c>
      <c r="K42" s="124" t="e">
        <f t="shared" si="0"/>
        <v>#REF!</v>
      </c>
      <c r="L42" s="92"/>
      <c r="M42" s="126"/>
      <c r="N42" s="126"/>
      <c r="O42" s="126"/>
      <c r="P42" s="106"/>
      <c r="Q42" s="77">
        <f t="shared" si="1"/>
        <v>0</v>
      </c>
      <c r="R42" s="53" t="e">
        <f t="shared" si="11"/>
        <v>#REF!</v>
      </c>
      <c r="S42" s="78" t="e">
        <f t="shared" si="11"/>
        <v>#REF!</v>
      </c>
      <c r="T42" s="78" t="e">
        <f t="shared" si="11"/>
        <v>#REF!</v>
      </c>
      <c r="U42" s="78" t="e">
        <f t="shared" si="11"/>
        <v>#REF!</v>
      </c>
      <c r="V42" s="39" t="e">
        <f t="shared" si="11"/>
        <v>#REF!</v>
      </c>
      <c r="W42" s="77" t="e">
        <f t="shared" si="10"/>
        <v>#REF!</v>
      </c>
    </row>
    <row r="43" spans="2:23" s="1" customFormat="1" x14ac:dyDescent="0.3">
      <c r="B43" s="89" t="s">
        <v>0</v>
      </c>
      <c r="C43" s="178" t="s">
        <v>27</v>
      </c>
      <c r="D43" s="154"/>
      <c r="E43" s="196"/>
      <c r="F43" s="32" t="e">
        <f>#REF!</f>
        <v>#REF!</v>
      </c>
      <c r="G43" s="31" t="e">
        <f>#REF!</f>
        <v>#REF!</v>
      </c>
      <c r="H43" s="31" t="e">
        <f>#REF!</f>
        <v>#REF!</v>
      </c>
      <c r="I43" s="31" t="e">
        <f>#REF!</f>
        <v>#REF!</v>
      </c>
      <c r="J43" s="31" t="e">
        <f>#REF!</f>
        <v>#REF!</v>
      </c>
      <c r="K43" s="72" t="e">
        <f t="shared" si="0"/>
        <v>#REF!</v>
      </c>
      <c r="L43" s="88"/>
      <c r="M43" s="31"/>
      <c r="N43" s="31"/>
      <c r="O43" s="31"/>
      <c r="P43" s="70"/>
      <c r="Q43" s="72">
        <f t="shared" si="1"/>
        <v>0</v>
      </c>
      <c r="R43" s="54" t="e">
        <f t="shared" si="11"/>
        <v>#REF!</v>
      </c>
      <c r="S43" s="28" t="e">
        <f t="shared" si="11"/>
        <v>#REF!</v>
      </c>
      <c r="T43" s="28" t="e">
        <f t="shared" si="11"/>
        <v>#REF!</v>
      </c>
      <c r="U43" s="28" t="e">
        <f t="shared" si="11"/>
        <v>#REF!</v>
      </c>
      <c r="V43" s="40" t="e">
        <f t="shared" si="11"/>
        <v>#REF!</v>
      </c>
      <c r="W43" s="44" t="e">
        <f t="shared" si="10"/>
        <v>#REF!</v>
      </c>
    </row>
    <row r="44" spans="2:23" s="1" customFormat="1" x14ac:dyDescent="0.3">
      <c r="B44" s="89" t="s">
        <v>70</v>
      </c>
      <c r="C44" s="178" t="s">
        <v>27</v>
      </c>
      <c r="D44" s="144" t="s">
        <v>180</v>
      </c>
      <c r="E44" s="178" t="s">
        <v>183</v>
      </c>
      <c r="F44" s="32" t="e">
        <f>#REF!</f>
        <v>#REF!</v>
      </c>
      <c r="G44" s="31" t="e">
        <f>#REF!</f>
        <v>#REF!</v>
      </c>
      <c r="H44" s="31" t="e">
        <f>#REF!</f>
        <v>#REF!</v>
      </c>
      <c r="I44" s="31" t="e">
        <f>#REF!</f>
        <v>#REF!</v>
      </c>
      <c r="J44" s="31" t="e">
        <f>#REF!</f>
        <v>#REF!</v>
      </c>
      <c r="K44" s="72" t="e">
        <f t="shared" ref="K44" si="14">SUM(F44:J44)</f>
        <v>#REF!</v>
      </c>
      <c r="L44" s="88"/>
      <c r="M44" s="31"/>
      <c r="N44" s="31"/>
      <c r="O44" s="31"/>
      <c r="P44" s="70"/>
      <c r="Q44" s="72">
        <f t="shared" si="1"/>
        <v>0</v>
      </c>
      <c r="R44" s="54" t="e">
        <f t="shared" ref="R44:R45" si="15">F44-L44</f>
        <v>#REF!</v>
      </c>
      <c r="S44" s="28" t="e">
        <f t="shared" ref="S44:S45" si="16">G44-M44</f>
        <v>#REF!</v>
      </c>
      <c r="T44" s="28" t="e">
        <f t="shared" ref="T44:T45" si="17">H44-N44</f>
        <v>#REF!</v>
      </c>
      <c r="U44" s="28" t="e">
        <f t="shared" ref="U44:U45" si="18">I44-O44</f>
        <v>#REF!</v>
      </c>
      <c r="V44" s="40" t="e">
        <f t="shared" ref="V44:V45" si="19">J44-P44</f>
        <v>#REF!</v>
      </c>
      <c r="W44" s="44" t="e">
        <f t="shared" ref="W44:W45" si="20">SUM(R44:V44)</f>
        <v>#REF!</v>
      </c>
    </row>
    <row r="45" spans="2:23" s="1" customFormat="1" x14ac:dyDescent="0.3">
      <c r="B45" s="89" t="s">
        <v>0</v>
      </c>
      <c r="C45" s="178" t="s">
        <v>43</v>
      </c>
      <c r="D45" s="154"/>
      <c r="E45" s="196"/>
      <c r="F45" s="32" t="e">
        <f>#REF!</f>
        <v>#REF!</v>
      </c>
      <c r="G45" s="31" t="e">
        <f>#REF!</f>
        <v>#REF!</v>
      </c>
      <c r="H45" s="31" t="e">
        <f>#REF!</f>
        <v>#REF!</v>
      </c>
      <c r="I45" s="31" t="e">
        <f>#REF!</f>
        <v>#REF!</v>
      </c>
      <c r="J45" s="31" t="e">
        <f>#REF!</f>
        <v>#REF!</v>
      </c>
      <c r="K45" s="72" t="e">
        <f t="shared" si="0"/>
        <v>#REF!</v>
      </c>
      <c r="L45" s="88"/>
      <c r="M45" s="31"/>
      <c r="N45" s="31"/>
      <c r="O45" s="31"/>
      <c r="P45" s="70"/>
      <c r="Q45" s="44">
        <f t="shared" si="1"/>
        <v>0</v>
      </c>
      <c r="R45" s="54" t="e">
        <f t="shared" si="15"/>
        <v>#REF!</v>
      </c>
      <c r="S45" s="28" t="e">
        <f t="shared" si="16"/>
        <v>#REF!</v>
      </c>
      <c r="T45" s="28" t="e">
        <f t="shared" si="17"/>
        <v>#REF!</v>
      </c>
      <c r="U45" s="28" t="e">
        <f t="shared" si="18"/>
        <v>#REF!</v>
      </c>
      <c r="V45" s="40" t="e">
        <f t="shared" si="19"/>
        <v>#REF!</v>
      </c>
      <c r="W45" s="44" t="e">
        <f t="shared" si="20"/>
        <v>#REF!</v>
      </c>
    </row>
    <row r="46" spans="2:23" s="1" customFormat="1" x14ac:dyDescent="0.3">
      <c r="B46" s="89" t="s">
        <v>0</v>
      </c>
      <c r="C46" s="178" t="s">
        <v>32</v>
      </c>
      <c r="D46" s="144" t="s">
        <v>156</v>
      </c>
      <c r="E46" s="178" t="s">
        <v>155</v>
      </c>
      <c r="F46" s="32" t="e">
        <f>#REF!</f>
        <v>#REF!</v>
      </c>
      <c r="G46" s="31" t="e">
        <f>#REF!</f>
        <v>#REF!</v>
      </c>
      <c r="H46" s="31" t="e">
        <f>#REF!</f>
        <v>#REF!</v>
      </c>
      <c r="I46" s="31" t="e">
        <f>#REF!</f>
        <v>#REF!</v>
      </c>
      <c r="J46" s="31" t="e">
        <f>#REF!</f>
        <v>#REF!</v>
      </c>
      <c r="K46" s="72"/>
      <c r="L46" s="88">
        <v>48228</v>
      </c>
      <c r="M46" s="31"/>
      <c r="N46" s="31"/>
      <c r="O46" s="31"/>
      <c r="P46" s="70"/>
      <c r="Q46" s="44">
        <f t="shared" si="1"/>
        <v>48228</v>
      </c>
      <c r="R46" s="54"/>
      <c r="S46" s="28"/>
      <c r="T46" s="28"/>
      <c r="U46" s="28"/>
      <c r="V46" s="40"/>
      <c r="W46" s="44"/>
    </row>
    <row r="47" spans="2:23" s="1" customFormat="1" x14ac:dyDescent="0.3">
      <c r="B47" s="89" t="s">
        <v>0</v>
      </c>
      <c r="C47" s="178" t="s">
        <v>138</v>
      </c>
      <c r="D47" s="148" t="s">
        <v>106</v>
      </c>
      <c r="E47" s="22" t="s">
        <v>20</v>
      </c>
      <c r="F47" s="32" t="e">
        <f>#REF!</f>
        <v>#REF!</v>
      </c>
      <c r="G47" s="31" t="e">
        <f>#REF!</f>
        <v>#REF!</v>
      </c>
      <c r="H47" s="31" t="e">
        <f>#REF!</f>
        <v>#REF!</v>
      </c>
      <c r="I47" s="31" t="e">
        <f>#REF!</f>
        <v>#REF!</v>
      </c>
      <c r="J47" s="31" t="e">
        <f>#REF!</f>
        <v>#REF!</v>
      </c>
      <c r="K47" s="72" t="e">
        <f t="shared" si="0"/>
        <v>#REF!</v>
      </c>
      <c r="L47" s="88">
        <v>20000</v>
      </c>
      <c r="M47" s="31">
        <v>236567</v>
      </c>
      <c r="N47" s="31"/>
      <c r="O47" s="31"/>
      <c r="P47" s="70"/>
      <c r="Q47" s="44">
        <f t="shared" si="1"/>
        <v>256567</v>
      </c>
      <c r="R47" s="54" t="e">
        <f t="shared" si="11"/>
        <v>#REF!</v>
      </c>
      <c r="S47" s="28" t="e">
        <f t="shared" si="11"/>
        <v>#REF!</v>
      </c>
      <c r="T47" s="28" t="e">
        <f t="shared" si="11"/>
        <v>#REF!</v>
      </c>
      <c r="U47" s="28" t="e">
        <f t="shared" si="11"/>
        <v>#REF!</v>
      </c>
      <c r="V47" s="40" t="e">
        <f t="shared" si="11"/>
        <v>#REF!</v>
      </c>
      <c r="W47" s="44" t="e">
        <f t="shared" si="10"/>
        <v>#REF!</v>
      </c>
    </row>
    <row r="48" spans="2:23" s="1" customFormat="1" x14ac:dyDescent="0.3">
      <c r="B48" s="121" t="s">
        <v>0</v>
      </c>
      <c r="C48" s="178" t="s">
        <v>140</v>
      </c>
      <c r="D48" s="148" t="s">
        <v>72</v>
      </c>
      <c r="E48" s="22" t="s">
        <v>48</v>
      </c>
      <c r="F48" s="32" t="e">
        <f>#REF!</f>
        <v>#REF!</v>
      </c>
      <c r="G48" s="31" t="e">
        <f>#REF!</f>
        <v>#REF!</v>
      </c>
      <c r="H48" s="31" t="e">
        <f>#REF!</f>
        <v>#REF!</v>
      </c>
      <c r="I48" s="31" t="e">
        <f>#REF!</f>
        <v>#REF!</v>
      </c>
      <c r="J48" s="31" t="e">
        <f>#REF!</f>
        <v>#REF!</v>
      </c>
      <c r="K48" s="72" t="e">
        <f t="shared" si="0"/>
        <v>#REF!</v>
      </c>
      <c r="L48" s="88">
        <v>27000</v>
      </c>
      <c r="M48" s="31"/>
      <c r="N48" s="31"/>
      <c r="O48" s="31"/>
      <c r="P48" s="70"/>
      <c r="Q48" s="44">
        <f t="shared" si="1"/>
        <v>27000</v>
      </c>
      <c r="R48" s="54" t="e">
        <f t="shared" si="11"/>
        <v>#REF!</v>
      </c>
      <c r="S48" s="28" t="e">
        <f t="shared" si="11"/>
        <v>#REF!</v>
      </c>
      <c r="T48" s="28" t="e">
        <f t="shared" si="11"/>
        <v>#REF!</v>
      </c>
      <c r="U48" s="28" t="e">
        <f t="shared" si="11"/>
        <v>#REF!</v>
      </c>
      <c r="V48" s="40" t="e">
        <f t="shared" si="11"/>
        <v>#REF!</v>
      </c>
      <c r="W48" s="44" t="e">
        <f t="shared" si="10"/>
        <v>#REF!</v>
      </c>
    </row>
    <row r="49" spans="2:23" s="1" customFormat="1" x14ac:dyDescent="0.3">
      <c r="B49" s="121" t="s">
        <v>0</v>
      </c>
      <c r="C49" s="178" t="s">
        <v>38</v>
      </c>
      <c r="D49" s="148" t="s">
        <v>104</v>
      </c>
      <c r="E49" s="22" t="s">
        <v>41</v>
      </c>
      <c r="F49" s="32" t="e">
        <f>#REF!</f>
        <v>#REF!</v>
      </c>
      <c r="G49" s="31" t="e">
        <f>#REF!</f>
        <v>#REF!</v>
      </c>
      <c r="H49" s="31" t="e">
        <f>#REF!</f>
        <v>#REF!</v>
      </c>
      <c r="I49" s="31" t="e">
        <f>#REF!</f>
        <v>#REF!</v>
      </c>
      <c r="J49" s="31" t="e">
        <f>#REF!</f>
        <v>#REF!</v>
      </c>
      <c r="K49" s="72" t="e">
        <f t="shared" si="0"/>
        <v>#REF!</v>
      </c>
      <c r="L49" s="88">
        <v>175000</v>
      </c>
      <c r="M49" s="31"/>
      <c r="N49" s="31"/>
      <c r="O49" s="31"/>
      <c r="P49" s="70"/>
      <c r="Q49" s="44">
        <f t="shared" si="1"/>
        <v>175000</v>
      </c>
      <c r="R49" s="54" t="e">
        <f t="shared" si="11"/>
        <v>#REF!</v>
      </c>
      <c r="S49" s="28" t="e">
        <f t="shared" si="11"/>
        <v>#REF!</v>
      </c>
      <c r="T49" s="28" t="e">
        <f t="shared" si="11"/>
        <v>#REF!</v>
      </c>
      <c r="U49" s="28" t="e">
        <f t="shared" si="11"/>
        <v>#REF!</v>
      </c>
      <c r="V49" s="40" t="e">
        <f t="shared" si="11"/>
        <v>#REF!</v>
      </c>
      <c r="W49" s="44" t="e">
        <f t="shared" si="10"/>
        <v>#REF!</v>
      </c>
    </row>
    <row r="50" spans="2:23" s="1" customFormat="1" x14ac:dyDescent="0.3">
      <c r="B50" s="121" t="s">
        <v>0</v>
      </c>
      <c r="C50" s="178" t="s">
        <v>35</v>
      </c>
      <c r="D50" s="148" t="s">
        <v>105</v>
      </c>
      <c r="E50" s="178" t="s">
        <v>36</v>
      </c>
      <c r="F50" s="32" t="e">
        <f>#REF!</f>
        <v>#REF!</v>
      </c>
      <c r="G50" s="31" t="e">
        <f>#REF!</f>
        <v>#REF!</v>
      </c>
      <c r="H50" s="31" t="e">
        <f>#REF!</f>
        <v>#REF!</v>
      </c>
      <c r="I50" s="31" t="e">
        <f>#REF!</f>
        <v>#REF!</v>
      </c>
      <c r="J50" s="31" t="e">
        <f>#REF!</f>
        <v>#REF!</v>
      </c>
      <c r="K50" s="72" t="e">
        <f t="shared" si="0"/>
        <v>#REF!</v>
      </c>
      <c r="L50" s="88"/>
      <c r="M50" s="31">
        <v>55768</v>
      </c>
      <c r="N50" s="31"/>
      <c r="O50" s="31"/>
      <c r="P50" s="70"/>
      <c r="Q50" s="44">
        <f t="shared" si="1"/>
        <v>55768</v>
      </c>
      <c r="R50" s="54" t="e">
        <f t="shared" si="11"/>
        <v>#REF!</v>
      </c>
      <c r="S50" s="28" t="e">
        <f t="shared" si="11"/>
        <v>#REF!</v>
      </c>
      <c r="T50" s="28" t="e">
        <f t="shared" si="11"/>
        <v>#REF!</v>
      </c>
      <c r="U50" s="28" t="e">
        <f t="shared" si="11"/>
        <v>#REF!</v>
      </c>
      <c r="V50" s="40" t="e">
        <f t="shared" si="11"/>
        <v>#REF!</v>
      </c>
      <c r="W50" s="44" t="e">
        <f t="shared" si="10"/>
        <v>#REF!</v>
      </c>
    </row>
    <row r="51" spans="2:23" s="1" customFormat="1" x14ac:dyDescent="0.3">
      <c r="B51" s="121" t="s">
        <v>0</v>
      </c>
      <c r="C51" s="178" t="s">
        <v>46</v>
      </c>
      <c r="D51" s="154"/>
      <c r="E51" s="196"/>
      <c r="F51" s="32" t="e">
        <f>#REF!</f>
        <v>#REF!</v>
      </c>
      <c r="G51" s="31" t="e">
        <f>#REF!</f>
        <v>#REF!</v>
      </c>
      <c r="H51" s="31" t="e">
        <f>#REF!</f>
        <v>#REF!</v>
      </c>
      <c r="I51" s="31" t="e">
        <f>#REF!</f>
        <v>#REF!</v>
      </c>
      <c r="J51" s="31" t="e">
        <f>#REF!</f>
        <v>#REF!</v>
      </c>
      <c r="K51" s="72" t="e">
        <f t="shared" si="0"/>
        <v>#REF!</v>
      </c>
      <c r="L51" s="88"/>
      <c r="M51" s="31"/>
      <c r="N51" s="31"/>
      <c r="O51" s="31"/>
      <c r="P51" s="70"/>
      <c r="Q51" s="44">
        <f t="shared" si="1"/>
        <v>0</v>
      </c>
      <c r="R51" s="54" t="e">
        <f t="shared" si="11"/>
        <v>#REF!</v>
      </c>
      <c r="S51" s="28" t="e">
        <f t="shared" si="11"/>
        <v>#REF!</v>
      </c>
      <c r="T51" s="28" t="e">
        <f t="shared" si="11"/>
        <v>#REF!</v>
      </c>
      <c r="U51" s="28" t="e">
        <f t="shared" si="11"/>
        <v>#REF!</v>
      </c>
      <c r="V51" s="40" t="e">
        <f t="shared" si="11"/>
        <v>#REF!</v>
      </c>
      <c r="W51" s="44" t="e">
        <f t="shared" si="10"/>
        <v>#REF!</v>
      </c>
    </row>
    <row r="52" spans="2:23" s="1" customFormat="1" x14ac:dyDescent="0.3">
      <c r="B52" s="121" t="s">
        <v>0</v>
      </c>
      <c r="C52" s="178" t="s">
        <v>35</v>
      </c>
      <c r="D52" s="144" t="s">
        <v>111</v>
      </c>
      <c r="E52" s="178" t="s">
        <v>150</v>
      </c>
      <c r="F52" s="32" t="e">
        <f>#REF!</f>
        <v>#REF!</v>
      </c>
      <c r="G52" s="31" t="e">
        <f>#REF!</f>
        <v>#REF!</v>
      </c>
      <c r="H52" s="31" t="e">
        <f>#REF!</f>
        <v>#REF!</v>
      </c>
      <c r="I52" s="31" t="e">
        <f>#REF!</f>
        <v>#REF!</v>
      </c>
      <c r="J52" s="31" t="e">
        <f>#REF!</f>
        <v>#REF!</v>
      </c>
      <c r="K52" s="72" t="e">
        <f t="shared" si="0"/>
        <v>#REF!</v>
      </c>
      <c r="L52" s="88">
        <v>336707</v>
      </c>
      <c r="M52" s="31"/>
      <c r="N52" s="31"/>
      <c r="O52" s="31"/>
      <c r="P52" s="70"/>
      <c r="Q52" s="44">
        <f t="shared" si="1"/>
        <v>336707</v>
      </c>
      <c r="R52" s="54" t="e">
        <f t="shared" si="11"/>
        <v>#REF!</v>
      </c>
      <c r="S52" s="28" t="e">
        <f t="shared" si="11"/>
        <v>#REF!</v>
      </c>
      <c r="T52" s="28" t="e">
        <f t="shared" si="11"/>
        <v>#REF!</v>
      </c>
      <c r="U52" s="28" t="e">
        <f t="shared" si="11"/>
        <v>#REF!</v>
      </c>
      <c r="V52" s="40" t="e">
        <f t="shared" si="11"/>
        <v>#REF!</v>
      </c>
      <c r="W52" s="44" t="e">
        <f t="shared" si="10"/>
        <v>#REF!</v>
      </c>
    </row>
    <row r="53" spans="2:23" s="1" customFormat="1" x14ac:dyDescent="0.3">
      <c r="B53" s="89" t="s">
        <v>1</v>
      </c>
      <c r="C53" s="178" t="s">
        <v>35</v>
      </c>
      <c r="D53" s="148" t="s">
        <v>101</v>
      </c>
      <c r="E53" s="22" t="s">
        <v>37</v>
      </c>
      <c r="F53" s="32" t="e">
        <f>#REF!</f>
        <v>#REF!</v>
      </c>
      <c r="G53" s="31" t="e">
        <f>#REF!</f>
        <v>#REF!</v>
      </c>
      <c r="H53" s="31" t="e">
        <f>#REF!</f>
        <v>#REF!</v>
      </c>
      <c r="I53" s="31" t="e">
        <f>#REF!</f>
        <v>#REF!</v>
      </c>
      <c r="J53" s="31" t="e">
        <f>#REF!</f>
        <v>#REF!</v>
      </c>
      <c r="K53" s="72" t="e">
        <f t="shared" si="0"/>
        <v>#REF!</v>
      </c>
      <c r="L53" s="88">
        <v>45000</v>
      </c>
      <c r="M53" s="31"/>
      <c r="N53" s="31"/>
      <c r="O53" s="31">
        <v>47319</v>
      </c>
      <c r="P53" s="70"/>
      <c r="Q53" s="44">
        <f t="shared" si="1"/>
        <v>92319</v>
      </c>
      <c r="R53" s="54" t="e">
        <f t="shared" si="11"/>
        <v>#REF!</v>
      </c>
      <c r="S53" s="28" t="e">
        <f t="shared" si="11"/>
        <v>#REF!</v>
      </c>
      <c r="T53" s="28" t="e">
        <f t="shared" si="11"/>
        <v>#REF!</v>
      </c>
      <c r="U53" s="28" t="e">
        <f t="shared" si="11"/>
        <v>#REF!</v>
      </c>
      <c r="V53" s="40" t="e">
        <f t="shared" si="11"/>
        <v>#REF!</v>
      </c>
      <c r="W53" s="44" t="e">
        <f t="shared" si="10"/>
        <v>#REF!</v>
      </c>
    </row>
    <row r="54" spans="2:23" s="1" customFormat="1" ht="28.8" x14ac:dyDescent="0.3">
      <c r="B54" s="120" t="s">
        <v>1</v>
      </c>
      <c r="C54" s="177" t="s">
        <v>26</v>
      </c>
      <c r="D54" s="148" t="s">
        <v>102</v>
      </c>
      <c r="E54" s="22" t="s">
        <v>25</v>
      </c>
      <c r="F54" s="32" t="e">
        <f>#REF!</f>
        <v>#REF!</v>
      </c>
      <c r="G54" s="31" t="e">
        <f>#REF!</f>
        <v>#REF!</v>
      </c>
      <c r="H54" s="31" t="e">
        <f>#REF!</f>
        <v>#REF!</v>
      </c>
      <c r="I54" s="31" t="e">
        <f>#REF!</f>
        <v>#REF!</v>
      </c>
      <c r="J54" s="31" t="e">
        <f>#REF!</f>
        <v>#REF!</v>
      </c>
      <c r="K54" s="72" t="e">
        <f t="shared" si="0"/>
        <v>#REF!</v>
      </c>
      <c r="L54" s="88"/>
      <c r="M54" s="31">
        <v>2341836</v>
      </c>
      <c r="N54" s="31"/>
      <c r="O54" s="31"/>
      <c r="P54" s="70"/>
      <c r="Q54" s="44">
        <f t="shared" si="1"/>
        <v>2341836</v>
      </c>
      <c r="R54" s="54" t="e">
        <f t="shared" si="11"/>
        <v>#REF!</v>
      </c>
      <c r="S54" s="28" t="e">
        <f t="shared" si="11"/>
        <v>#REF!</v>
      </c>
      <c r="T54" s="28" t="e">
        <f t="shared" si="11"/>
        <v>#REF!</v>
      </c>
      <c r="U54" s="28" t="e">
        <f t="shared" si="11"/>
        <v>#REF!</v>
      </c>
      <c r="V54" s="40" t="e">
        <f t="shared" si="11"/>
        <v>#REF!</v>
      </c>
      <c r="W54" s="44" t="e">
        <f t="shared" si="10"/>
        <v>#REF!</v>
      </c>
    </row>
    <row r="55" spans="2:23" s="1" customFormat="1" ht="15" thickBot="1" x14ac:dyDescent="0.35">
      <c r="B55" s="120" t="s">
        <v>2</v>
      </c>
      <c r="C55" s="177" t="s">
        <v>34</v>
      </c>
      <c r="D55" s="156" t="s">
        <v>103</v>
      </c>
      <c r="E55" s="9" t="s">
        <v>5</v>
      </c>
      <c r="F55" s="34" t="e">
        <f>#REF!</f>
        <v>#REF!</v>
      </c>
      <c r="G55" s="35" t="e">
        <f>#REF!</f>
        <v>#REF!</v>
      </c>
      <c r="H55" s="35" t="e">
        <f>#REF!</f>
        <v>#REF!</v>
      </c>
      <c r="I55" s="35" t="e">
        <f>#REF!</f>
        <v>#REF!</v>
      </c>
      <c r="J55" s="35" t="e">
        <f>#REF!</f>
        <v>#REF!</v>
      </c>
      <c r="K55" s="108" t="e">
        <f t="shared" si="0"/>
        <v>#REF!</v>
      </c>
      <c r="L55" s="197">
        <v>443900</v>
      </c>
      <c r="M55" s="125"/>
      <c r="N55" s="125"/>
      <c r="O55" s="125"/>
      <c r="P55" s="71">
        <v>196500</v>
      </c>
      <c r="Q55" s="132">
        <f t="shared" si="1"/>
        <v>640400</v>
      </c>
      <c r="R55" s="55" t="e">
        <f t="shared" si="11"/>
        <v>#REF!</v>
      </c>
      <c r="S55" s="134" t="e">
        <f t="shared" si="11"/>
        <v>#REF!</v>
      </c>
      <c r="T55" s="134" t="e">
        <f t="shared" si="11"/>
        <v>#REF!</v>
      </c>
      <c r="U55" s="134" t="e">
        <f t="shared" si="11"/>
        <v>#REF!</v>
      </c>
      <c r="V55" s="41" t="e">
        <f t="shared" si="11"/>
        <v>#REF!</v>
      </c>
      <c r="W55" s="132" t="e">
        <f t="shared" si="10"/>
        <v>#REF!</v>
      </c>
    </row>
    <row r="56" spans="2:23" s="1" customFormat="1" x14ac:dyDescent="0.3">
      <c r="B56" s="103" t="s">
        <v>3</v>
      </c>
      <c r="C56" s="175" t="s">
        <v>23</v>
      </c>
      <c r="D56" s="147" t="s">
        <v>100</v>
      </c>
      <c r="E56" s="23" t="s">
        <v>22</v>
      </c>
      <c r="F56" s="128" t="e">
        <f>#REF!</f>
        <v>#REF!</v>
      </c>
      <c r="G56" s="126" t="e">
        <f>#REF!</f>
        <v>#REF!</v>
      </c>
      <c r="H56" s="126" t="e">
        <f>#REF!</f>
        <v>#REF!</v>
      </c>
      <c r="I56" s="126" t="e">
        <f>#REF!</f>
        <v>#REF!</v>
      </c>
      <c r="J56" s="126" t="e">
        <f>#REF!</f>
        <v>#REF!</v>
      </c>
      <c r="K56" s="124" t="e">
        <f t="shared" si="0"/>
        <v>#REF!</v>
      </c>
      <c r="L56" s="198">
        <v>700000</v>
      </c>
      <c r="M56" s="30">
        <v>780000</v>
      </c>
      <c r="N56" s="30"/>
      <c r="O56" s="30"/>
      <c r="P56" s="104">
        <v>0</v>
      </c>
      <c r="Q56" s="46">
        <f t="shared" si="1"/>
        <v>1480000</v>
      </c>
      <c r="R56" s="56" t="e">
        <f t="shared" si="11"/>
        <v>#REF!</v>
      </c>
      <c r="S56" s="27" t="e">
        <f t="shared" si="11"/>
        <v>#REF!</v>
      </c>
      <c r="T56" s="27" t="e">
        <f t="shared" si="11"/>
        <v>#REF!</v>
      </c>
      <c r="U56" s="27" t="e">
        <f t="shared" si="11"/>
        <v>#REF!</v>
      </c>
      <c r="V56" s="38" t="e">
        <f t="shared" si="11"/>
        <v>#REF!</v>
      </c>
      <c r="W56" s="46" t="e">
        <f t="shared" si="10"/>
        <v>#REF!</v>
      </c>
    </row>
    <row r="57" spans="2:23" s="1" customFormat="1" ht="15" thickBot="1" x14ac:dyDescent="0.35">
      <c r="B57" s="109" t="s">
        <v>4</v>
      </c>
      <c r="C57" s="184" t="s">
        <v>44</v>
      </c>
      <c r="D57" s="150" t="s">
        <v>99</v>
      </c>
      <c r="E57" s="21" t="s">
        <v>16</v>
      </c>
      <c r="F57" s="34" t="e">
        <f>#REF!</f>
        <v>#REF!</v>
      </c>
      <c r="G57" s="35" t="e">
        <f>#REF!</f>
        <v>#REF!</v>
      </c>
      <c r="H57" s="35" t="e">
        <f>#REF!</f>
        <v>#REF!</v>
      </c>
      <c r="I57" s="35" t="e">
        <f>#REF!</f>
        <v>#REF!</v>
      </c>
      <c r="J57" s="35" t="e">
        <f>#REF!</f>
        <v>#REF!</v>
      </c>
      <c r="K57" s="108" t="e">
        <f t="shared" si="0"/>
        <v>#REF!</v>
      </c>
      <c r="L57" s="199">
        <v>79587</v>
      </c>
      <c r="M57" s="35">
        <v>420000</v>
      </c>
      <c r="N57" s="35"/>
      <c r="O57" s="35"/>
      <c r="P57" s="107"/>
      <c r="Q57" s="48">
        <f t="shared" si="1"/>
        <v>499587</v>
      </c>
      <c r="R57" s="57" t="e">
        <f t="shared" si="11"/>
        <v>#REF!</v>
      </c>
      <c r="S57" s="29" t="e">
        <f t="shared" si="11"/>
        <v>#REF!</v>
      </c>
      <c r="T57" s="29" t="e">
        <f t="shared" si="11"/>
        <v>#REF!</v>
      </c>
      <c r="U57" s="29" t="e">
        <f t="shared" si="11"/>
        <v>#REF!</v>
      </c>
      <c r="V57" s="42" t="e">
        <f t="shared" si="11"/>
        <v>#REF!</v>
      </c>
      <c r="W57" s="48" t="e">
        <f t="shared" si="10"/>
        <v>#REF!</v>
      </c>
    </row>
    <row r="58" spans="2:23" s="1" customFormat="1" ht="15" thickBot="1" x14ac:dyDescent="0.35">
      <c r="B58" s="546" t="s">
        <v>144</v>
      </c>
      <c r="C58" s="547"/>
      <c r="D58" s="155"/>
      <c r="E58" s="67">
        <f>COUNTA(E4:E57)</f>
        <v>47</v>
      </c>
      <c r="F58" s="131" t="e">
        <f t="shared" ref="F58:W58" si="21">SUM(F4:F57)</f>
        <v>#REF!</v>
      </c>
      <c r="G58" s="130" t="e">
        <f t="shared" si="21"/>
        <v>#REF!</v>
      </c>
      <c r="H58" s="130" t="e">
        <f t="shared" si="21"/>
        <v>#REF!</v>
      </c>
      <c r="I58" s="130" t="e">
        <f t="shared" si="21"/>
        <v>#REF!</v>
      </c>
      <c r="J58" s="113" t="e">
        <f t="shared" si="21"/>
        <v>#REF!</v>
      </c>
      <c r="K58" s="129" t="e">
        <f t="shared" si="21"/>
        <v>#REF!</v>
      </c>
      <c r="L58" s="137">
        <f t="shared" si="21"/>
        <v>5256157</v>
      </c>
      <c r="M58" s="130">
        <f t="shared" si="21"/>
        <v>11719741</v>
      </c>
      <c r="N58" s="135">
        <f t="shared" si="21"/>
        <v>1616000</v>
      </c>
      <c r="O58" s="135">
        <f t="shared" si="21"/>
        <v>1538920</v>
      </c>
      <c r="P58" s="59">
        <f t="shared" si="21"/>
        <v>1700818</v>
      </c>
      <c r="Q58" s="133">
        <f t="shared" si="21"/>
        <v>21831636</v>
      </c>
      <c r="R58" s="58" t="e">
        <f t="shared" si="21"/>
        <v>#REF!</v>
      </c>
      <c r="S58" s="135" t="e">
        <f t="shared" si="21"/>
        <v>#REF!</v>
      </c>
      <c r="T58" s="135" t="e">
        <f t="shared" si="21"/>
        <v>#REF!</v>
      </c>
      <c r="U58" s="135" t="e">
        <f t="shared" si="21"/>
        <v>#REF!</v>
      </c>
      <c r="V58" s="59" t="e">
        <f t="shared" si="21"/>
        <v>#REF!</v>
      </c>
      <c r="W58" s="133" t="e">
        <f t="shared" si="21"/>
        <v>#REF!</v>
      </c>
    </row>
    <row r="59" spans="2:23" s="1" customFormat="1" ht="15" thickBot="1" x14ac:dyDescent="0.35">
      <c r="B59" s="114"/>
      <c r="C59" s="76"/>
      <c r="D59" s="2"/>
      <c r="E59" s="6"/>
      <c r="F59" s="93"/>
      <c r="G59" s="93"/>
      <c r="H59" s="93"/>
      <c r="I59" s="93"/>
      <c r="J59" s="93"/>
      <c r="K59" s="93"/>
      <c r="L59" s="60"/>
      <c r="M59" s="93"/>
      <c r="N59" s="60"/>
      <c r="O59" s="60"/>
      <c r="P59" s="60"/>
      <c r="Q59" s="60"/>
      <c r="R59" s="60"/>
      <c r="S59" s="60"/>
      <c r="T59" s="60"/>
      <c r="U59" s="60"/>
      <c r="V59" s="60"/>
      <c r="W59" s="60"/>
    </row>
    <row r="60" spans="2:23" s="1" customFormat="1" ht="15" thickBot="1" x14ac:dyDescent="0.35">
      <c r="B60" s="548" t="s">
        <v>143</v>
      </c>
      <c r="C60" s="549"/>
      <c r="D60" s="550" t="s">
        <v>157</v>
      </c>
      <c r="E60" s="551"/>
      <c r="F60" s="552" t="s">
        <v>63</v>
      </c>
      <c r="G60" s="553"/>
      <c r="H60" s="553"/>
      <c r="I60" s="553"/>
      <c r="J60" s="554"/>
      <c r="K60" s="555"/>
      <c r="L60" s="540" t="s">
        <v>147</v>
      </c>
      <c r="M60" s="541"/>
      <c r="N60" s="541"/>
      <c r="O60" s="541"/>
      <c r="P60" s="541"/>
      <c r="Q60" s="541"/>
      <c r="R60" s="528" t="s">
        <v>62</v>
      </c>
      <c r="S60" s="529"/>
      <c r="T60" s="529"/>
      <c r="U60" s="529"/>
      <c r="V60" s="530"/>
      <c r="W60" s="531"/>
    </row>
    <row r="61" spans="2:23" s="1" customFormat="1" ht="15" thickBot="1" x14ac:dyDescent="0.35">
      <c r="B61" s="119" t="s">
        <v>21</v>
      </c>
      <c r="C61" s="187" t="s">
        <v>141</v>
      </c>
      <c r="D61" s="188" t="s">
        <v>54</v>
      </c>
      <c r="E61" s="98" t="s">
        <v>55</v>
      </c>
      <c r="F61" s="200" t="s">
        <v>145</v>
      </c>
      <c r="G61" s="201" t="s">
        <v>134</v>
      </c>
      <c r="H61" s="201" t="s">
        <v>135</v>
      </c>
      <c r="I61" s="202" t="s">
        <v>136</v>
      </c>
      <c r="J61" s="203" t="s">
        <v>146</v>
      </c>
      <c r="K61" s="115" t="s">
        <v>144</v>
      </c>
      <c r="L61" s="97" t="s">
        <v>145</v>
      </c>
      <c r="M61" s="95" t="s">
        <v>134</v>
      </c>
      <c r="N61" s="51" t="s">
        <v>135</v>
      </c>
      <c r="O61" s="52" t="s">
        <v>136</v>
      </c>
      <c r="P61" s="52" t="s">
        <v>146</v>
      </c>
      <c r="Q61" s="61" t="s">
        <v>144</v>
      </c>
      <c r="R61" s="97" t="s">
        <v>145</v>
      </c>
      <c r="S61" s="51" t="s">
        <v>134</v>
      </c>
      <c r="T61" s="51" t="s">
        <v>135</v>
      </c>
      <c r="U61" s="52" t="s">
        <v>136</v>
      </c>
      <c r="V61" s="52" t="s">
        <v>146</v>
      </c>
      <c r="W61" s="61" t="s">
        <v>144</v>
      </c>
    </row>
    <row r="62" spans="2:23" s="1" customFormat="1" x14ac:dyDescent="0.3">
      <c r="B62" s="103" t="s">
        <v>70</v>
      </c>
      <c r="C62" s="175" t="s">
        <v>24</v>
      </c>
      <c r="D62" s="152" t="s">
        <v>112</v>
      </c>
      <c r="E62" s="26" t="s">
        <v>122</v>
      </c>
      <c r="F62" s="33" t="e">
        <f>#REF!</f>
        <v>#REF!</v>
      </c>
      <c r="G62" s="30" t="e">
        <f>#REF!</f>
        <v>#REF!</v>
      </c>
      <c r="H62" s="30" t="e">
        <f>#REF!</f>
        <v>#REF!</v>
      </c>
      <c r="I62" s="30" t="e">
        <f>#REF!</f>
        <v>#REF!</v>
      </c>
      <c r="J62" s="30" t="e">
        <f>#REF!</f>
        <v>#REF!</v>
      </c>
      <c r="K62" s="204" t="e">
        <f t="shared" ref="K62:K71" si="22">SUM(F62:J62)</f>
        <v>#REF!</v>
      </c>
      <c r="L62" s="79">
        <v>210056</v>
      </c>
      <c r="M62" s="126"/>
      <c r="N62" s="78"/>
      <c r="O62" s="78"/>
      <c r="P62" s="39"/>
      <c r="Q62" s="39">
        <f t="shared" ref="Q62:Q71" si="23">SUM(L62:P62)</f>
        <v>210056</v>
      </c>
      <c r="R62" s="79" t="e">
        <f t="shared" ref="R62:V71" si="24">F62-L62</f>
        <v>#REF!</v>
      </c>
      <c r="S62" s="78" t="e">
        <f t="shared" si="24"/>
        <v>#REF!</v>
      </c>
      <c r="T62" s="78" t="e">
        <f t="shared" si="24"/>
        <v>#REF!</v>
      </c>
      <c r="U62" s="78" t="e">
        <f t="shared" si="24"/>
        <v>#REF!</v>
      </c>
      <c r="V62" s="39" t="e">
        <f t="shared" si="24"/>
        <v>#REF!</v>
      </c>
      <c r="W62" s="77" t="e">
        <f t="shared" ref="W62:W71" si="25">SUM(R62:V62)</f>
        <v>#REF!</v>
      </c>
    </row>
    <row r="63" spans="2:23" s="1" customFormat="1" x14ac:dyDescent="0.3">
      <c r="B63" s="89" t="s">
        <v>70</v>
      </c>
      <c r="C63" s="176" t="s">
        <v>27</v>
      </c>
      <c r="D63" s="144" t="s">
        <v>113</v>
      </c>
      <c r="E63" s="178" t="s">
        <v>123</v>
      </c>
      <c r="F63" s="32" t="e">
        <f>#REF!</f>
        <v>#REF!</v>
      </c>
      <c r="G63" s="31" t="e">
        <f>#REF!</f>
        <v>#REF!</v>
      </c>
      <c r="H63" s="31" t="e">
        <f>#REF!</f>
        <v>#REF!</v>
      </c>
      <c r="I63" s="31" t="e">
        <f>#REF!</f>
        <v>#REF!</v>
      </c>
      <c r="J63" s="31" t="e">
        <f>#REF!</f>
        <v>#REF!</v>
      </c>
      <c r="K63" s="190" t="e">
        <f t="shared" si="22"/>
        <v>#REF!</v>
      </c>
      <c r="L63" s="32">
        <v>0</v>
      </c>
      <c r="M63" s="31"/>
      <c r="N63" s="31"/>
      <c r="O63" s="31"/>
      <c r="P63" s="70"/>
      <c r="Q63" s="70">
        <f t="shared" si="23"/>
        <v>0</v>
      </c>
      <c r="R63" s="43" t="e">
        <f t="shared" si="24"/>
        <v>#REF!</v>
      </c>
      <c r="S63" s="28" t="e">
        <f t="shared" si="24"/>
        <v>#REF!</v>
      </c>
      <c r="T63" s="28" t="e">
        <f t="shared" si="24"/>
        <v>#REF!</v>
      </c>
      <c r="U63" s="28" t="e">
        <f t="shared" si="24"/>
        <v>#REF!</v>
      </c>
      <c r="V63" s="40" t="e">
        <f t="shared" si="24"/>
        <v>#REF!</v>
      </c>
      <c r="W63" s="44" t="e">
        <f t="shared" si="25"/>
        <v>#REF!</v>
      </c>
    </row>
    <row r="64" spans="2:23" s="1" customFormat="1" x14ac:dyDescent="0.3">
      <c r="B64" s="89" t="s">
        <v>70</v>
      </c>
      <c r="C64" s="176" t="s">
        <v>27</v>
      </c>
      <c r="D64" s="144" t="s">
        <v>114</v>
      </c>
      <c r="E64" s="178" t="s">
        <v>124</v>
      </c>
      <c r="F64" s="32" t="e">
        <f>#REF!</f>
        <v>#REF!</v>
      </c>
      <c r="G64" s="31" t="e">
        <f>#REF!</f>
        <v>#REF!</v>
      </c>
      <c r="H64" s="31" t="e">
        <f>#REF!</f>
        <v>#REF!</v>
      </c>
      <c r="I64" s="31" t="e">
        <f>#REF!</f>
        <v>#REF!</v>
      </c>
      <c r="J64" s="31" t="e">
        <f>#REF!</f>
        <v>#REF!</v>
      </c>
      <c r="K64" s="190" t="e">
        <f t="shared" si="22"/>
        <v>#REF!</v>
      </c>
      <c r="L64" s="32">
        <v>42246</v>
      </c>
      <c r="M64" s="31"/>
      <c r="N64" s="31"/>
      <c r="O64" s="31"/>
      <c r="P64" s="70"/>
      <c r="Q64" s="70">
        <f t="shared" si="23"/>
        <v>42246</v>
      </c>
      <c r="R64" s="43" t="e">
        <f t="shared" si="24"/>
        <v>#REF!</v>
      </c>
      <c r="S64" s="28" t="e">
        <f t="shared" si="24"/>
        <v>#REF!</v>
      </c>
      <c r="T64" s="28" t="e">
        <f t="shared" si="24"/>
        <v>#REF!</v>
      </c>
      <c r="U64" s="28" t="e">
        <f t="shared" si="24"/>
        <v>#REF!</v>
      </c>
      <c r="V64" s="40" t="e">
        <f t="shared" si="24"/>
        <v>#REF!</v>
      </c>
      <c r="W64" s="44" t="e">
        <f t="shared" si="25"/>
        <v>#REF!</v>
      </c>
    </row>
    <row r="65" spans="2:23" s="1" customFormat="1" x14ac:dyDescent="0.3">
      <c r="B65" s="89" t="s">
        <v>70</v>
      </c>
      <c r="C65" s="176" t="s">
        <v>38</v>
      </c>
      <c r="D65" s="148" t="s">
        <v>115</v>
      </c>
      <c r="E65" s="22" t="s">
        <v>125</v>
      </c>
      <c r="F65" s="32" t="e">
        <f>#REF!</f>
        <v>#REF!</v>
      </c>
      <c r="G65" s="31" t="e">
        <f>#REF!</f>
        <v>#REF!</v>
      </c>
      <c r="H65" s="31" t="e">
        <f>#REF!</f>
        <v>#REF!</v>
      </c>
      <c r="I65" s="31" t="e">
        <f>#REF!</f>
        <v>#REF!</v>
      </c>
      <c r="J65" s="31" t="e">
        <f>#REF!</f>
        <v>#REF!</v>
      </c>
      <c r="K65" s="190" t="e">
        <f t="shared" si="22"/>
        <v>#REF!</v>
      </c>
      <c r="L65" s="43">
        <v>171935</v>
      </c>
      <c r="M65" s="31"/>
      <c r="N65" s="28"/>
      <c r="O65" s="28"/>
      <c r="P65" s="40"/>
      <c r="Q65" s="40">
        <f t="shared" si="23"/>
        <v>171935</v>
      </c>
      <c r="R65" s="43" t="e">
        <f t="shared" si="24"/>
        <v>#REF!</v>
      </c>
      <c r="S65" s="28" t="e">
        <f t="shared" si="24"/>
        <v>#REF!</v>
      </c>
      <c r="T65" s="28" t="e">
        <f t="shared" si="24"/>
        <v>#REF!</v>
      </c>
      <c r="U65" s="28" t="e">
        <f t="shared" si="24"/>
        <v>#REF!</v>
      </c>
      <c r="V65" s="40" t="e">
        <f t="shared" si="24"/>
        <v>#REF!</v>
      </c>
      <c r="W65" s="44" t="e">
        <f t="shared" si="25"/>
        <v>#REF!</v>
      </c>
    </row>
    <row r="66" spans="2:23" s="1" customFormat="1" x14ac:dyDescent="0.3">
      <c r="B66" s="89" t="s">
        <v>70</v>
      </c>
      <c r="C66" s="176" t="s">
        <v>38</v>
      </c>
      <c r="D66" s="148" t="s">
        <v>116</v>
      </c>
      <c r="E66" s="22" t="s">
        <v>126</v>
      </c>
      <c r="F66" s="32" t="e">
        <f>#REF!</f>
        <v>#REF!</v>
      </c>
      <c r="G66" s="31" t="e">
        <f>#REF!</f>
        <v>#REF!</v>
      </c>
      <c r="H66" s="31" t="e">
        <f>#REF!</f>
        <v>#REF!</v>
      </c>
      <c r="I66" s="31" t="e">
        <f>#REF!</f>
        <v>#REF!</v>
      </c>
      <c r="J66" s="31" t="e">
        <f>#REF!</f>
        <v>#REF!</v>
      </c>
      <c r="K66" s="190" t="e">
        <f t="shared" si="22"/>
        <v>#REF!</v>
      </c>
      <c r="L66" s="43">
        <v>125073</v>
      </c>
      <c r="M66" s="31"/>
      <c r="N66" s="28"/>
      <c r="O66" s="28"/>
      <c r="P66" s="40"/>
      <c r="Q66" s="40">
        <f t="shared" si="23"/>
        <v>125073</v>
      </c>
      <c r="R66" s="43" t="e">
        <f t="shared" si="24"/>
        <v>#REF!</v>
      </c>
      <c r="S66" s="28" t="e">
        <f t="shared" si="24"/>
        <v>#REF!</v>
      </c>
      <c r="T66" s="28" t="e">
        <f t="shared" si="24"/>
        <v>#REF!</v>
      </c>
      <c r="U66" s="28" t="e">
        <f t="shared" si="24"/>
        <v>#REF!</v>
      </c>
      <c r="V66" s="40" t="e">
        <f t="shared" si="24"/>
        <v>#REF!</v>
      </c>
      <c r="W66" s="44" t="e">
        <f t="shared" si="25"/>
        <v>#REF!</v>
      </c>
    </row>
    <row r="67" spans="2:23" s="1" customFormat="1" x14ac:dyDescent="0.3">
      <c r="B67" s="89" t="s">
        <v>70</v>
      </c>
      <c r="C67" s="176" t="s">
        <v>32</v>
      </c>
      <c r="D67" s="148" t="s">
        <v>117</v>
      </c>
      <c r="E67" s="22" t="s">
        <v>127</v>
      </c>
      <c r="F67" s="32" t="e">
        <f>#REF!</f>
        <v>#REF!</v>
      </c>
      <c r="G67" s="31" t="e">
        <f>#REF!</f>
        <v>#REF!</v>
      </c>
      <c r="H67" s="31" t="e">
        <f>#REF!</f>
        <v>#REF!</v>
      </c>
      <c r="I67" s="31" t="e">
        <f>#REF!</f>
        <v>#REF!</v>
      </c>
      <c r="J67" s="31" t="e">
        <f>#REF!</f>
        <v>#REF!</v>
      </c>
      <c r="K67" s="190" t="e">
        <f t="shared" si="22"/>
        <v>#REF!</v>
      </c>
      <c r="L67" s="43">
        <v>11500</v>
      </c>
      <c r="M67" s="31"/>
      <c r="N67" s="28"/>
      <c r="O67" s="28"/>
      <c r="P67" s="40"/>
      <c r="Q67" s="40">
        <f t="shared" si="23"/>
        <v>11500</v>
      </c>
      <c r="R67" s="43" t="e">
        <f t="shared" si="24"/>
        <v>#REF!</v>
      </c>
      <c r="S67" s="28" t="e">
        <f t="shared" si="24"/>
        <v>#REF!</v>
      </c>
      <c r="T67" s="28" t="e">
        <f t="shared" si="24"/>
        <v>#REF!</v>
      </c>
      <c r="U67" s="28" t="e">
        <f t="shared" si="24"/>
        <v>#REF!</v>
      </c>
      <c r="V67" s="40" t="e">
        <f t="shared" si="24"/>
        <v>#REF!</v>
      </c>
      <c r="W67" s="44" t="e">
        <f t="shared" si="25"/>
        <v>#REF!</v>
      </c>
    </row>
    <row r="68" spans="2:23" s="1" customFormat="1" x14ac:dyDescent="0.3">
      <c r="B68" s="120" t="s">
        <v>70</v>
      </c>
      <c r="C68" s="180" t="s">
        <v>32</v>
      </c>
      <c r="D68" s="148" t="s">
        <v>118</v>
      </c>
      <c r="E68" s="22" t="s">
        <v>128</v>
      </c>
      <c r="F68" s="32" t="e">
        <f>#REF!</f>
        <v>#REF!</v>
      </c>
      <c r="G68" s="31" t="e">
        <f>#REF!</f>
        <v>#REF!</v>
      </c>
      <c r="H68" s="31" t="e">
        <f>#REF!</f>
        <v>#REF!</v>
      </c>
      <c r="I68" s="31" t="e">
        <f>#REF!</f>
        <v>#REF!</v>
      </c>
      <c r="J68" s="31" t="e">
        <f>#REF!</f>
        <v>#REF!</v>
      </c>
      <c r="K68" s="190" t="e">
        <f t="shared" si="22"/>
        <v>#REF!</v>
      </c>
      <c r="L68" s="43">
        <v>19228</v>
      </c>
      <c r="M68" s="31"/>
      <c r="N68" s="28"/>
      <c r="O68" s="28"/>
      <c r="P68" s="40"/>
      <c r="Q68" s="40">
        <f t="shared" si="23"/>
        <v>19228</v>
      </c>
      <c r="R68" s="43" t="e">
        <f t="shared" si="24"/>
        <v>#REF!</v>
      </c>
      <c r="S68" s="28" t="e">
        <f t="shared" si="24"/>
        <v>#REF!</v>
      </c>
      <c r="T68" s="28" t="e">
        <f t="shared" si="24"/>
        <v>#REF!</v>
      </c>
      <c r="U68" s="28" t="e">
        <f t="shared" si="24"/>
        <v>#REF!</v>
      </c>
      <c r="V68" s="40" t="e">
        <f t="shared" si="24"/>
        <v>#REF!</v>
      </c>
      <c r="W68" s="44" t="e">
        <f t="shared" si="25"/>
        <v>#REF!</v>
      </c>
    </row>
    <row r="69" spans="2:23" s="1" customFormat="1" ht="15" thickBot="1" x14ac:dyDescent="0.35">
      <c r="B69" s="120" t="s">
        <v>70</v>
      </c>
      <c r="C69" s="180" t="s">
        <v>35</v>
      </c>
      <c r="D69" s="156" t="s">
        <v>119</v>
      </c>
      <c r="E69" s="9" t="s">
        <v>129</v>
      </c>
      <c r="F69" s="127" t="e">
        <f>#REF!</f>
        <v>#REF!</v>
      </c>
      <c r="G69" s="125" t="e">
        <f>#REF!</f>
        <v>#REF!</v>
      </c>
      <c r="H69" s="125" t="e">
        <f>#REF!</f>
        <v>#REF!</v>
      </c>
      <c r="I69" s="125" t="e">
        <f>#REF!</f>
        <v>#REF!</v>
      </c>
      <c r="J69" s="125" t="e">
        <f>#REF!</f>
        <v>#REF!</v>
      </c>
      <c r="K69" s="191" t="e">
        <f t="shared" si="22"/>
        <v>#REF!</v>
      </c>
      <c r="L69" s="136">
        <v>29067</v>
      </c>
      <c r="M69" s="125"/>
      <c r="N69" s="134"/>
      <c r="O69" s="134"/>
      <c r="P69" s="41"/>
      <c r="Q69" s="41">
        <f t="shared" si="23"/>
        <v>29067</v>
      </c>
      <c r="R69" s="136" t="e">
        <f t="shared" si="24"/>
        <v>#REF!</v>
      </c>
      <c r="S69" s="134" t="e">
        <f t="shared" si="24"/>
        <v>#REF!</v>
      </c>
      <c r="T69" s="134" t="e">
        <f t="shared" si="24"/>
        <v>#REF!</v>
      </c>
      <c r="U69" s="134" t="e">
        <f t="shared" si="24"/>
        <v>#REF!</v>
      </c>
      <c r="V69" s="41" t="e">
        <f t="shared" si="24"/>
        <v>#REF!</v>
      </c>
      <c r="W69" s="132" t="e">
        <f t="shared" si="25"/>
        <v>#REF!</v>
      </c>
    </row>
    <row r="70" spans="2:23" s="1" customFormat="1" x14ac:dyDescent="0.3">
      <c r="B70" s="103">
        <v>4.0999999999999996</v>
      </c>
      <c r="C70" s="175" t="s">
        <v>47</v>
      </c>
      <c r="D70" s="147" t="s">
        <v>120</v>
      </c>
      <c r="E70" s="23" t="s">
        <v>130</v>
      </c>
      <c r="F70" s="33" t="e">
        <f>#REF!</f>
        <v>#REF!</v>
      </c>
      <c r="G70" s="30" t="e">
        <f>#REF!</f>
        <v>#REF!</v>
      </c>
      <c r="H70" s="30" t="e">
        <f>#REF!</f>
        <v>#REF!</v>
      </c>
      <c r="I70" s="30" t="e">
        <f>#REF!</f>
        <v>#REF!</v>
      </c>
      <c r="J70" s="30" t="e">
        <f>#REF!</f>
        <v>#REF!</v>
      </c>
      <c r="K70" s="189" t="e">
        <f t="shared" si="22"/>
        <v>#REF!</v>
      </c>
      <c r="L70" s="45"/>
      <c r="M70" s="30"/>
      <c r="N70" s="27">
        <v>100000</v>
      </c>
      <c r="O70" s="27"/>
      <c r="P70" s="38"/>
      <c r="Q70" s="38">
        <f t="shared" si="23"/>
        <v>100000</v>
      </c>
      <c r="R70" s="45" t="e">
        <f t="shared" si="24"/>
        <v>#REF!</v>
      </c>
      <c r="S70" s="27" t="e">
        <f t="shared" si="24"/>
        <v>#REF!</v>
      </c>
      <c r="T70" s="27" t="e">
        <f t="shared" si="24"/>
        <v>#REF!</v>
      </c>
      <c r="U70" s="27" t="e">
        <f t="shared" si="24"/>
        <v>#REF!</v>
      </c>
      <c r="V70" s="38" t="e">
        <f t="shared" si="24"/>
        <v>#REF!</v>
      </c>
      <c r="W70" s="46" t="e">
        <f t="shared" si="25"/>
        <v>#REF!</v>
      </c>
    </row>
    <row r="71" spans="2:23" s="1" customFormat="1" ht="15" thickBot="1" x14ac:dyDescent="0.35">
      <c r="B71" s="109">
        <v>4.0999999999999996</v>
      </c>
      <c r="C71" s="184" t="s">
        <v>47</v>
      </c>
      <c r="D71" s="150" t="s">
        <v>121</v>
      </c>
      <c r="E71" s="21" t="s">
        <v>131</v>
      </c>
      <c r="F71" s="34" t="e">
        <f>#REF!</f>
        <v>#REF!</v>
      </c>
      <c r="G71" s="35" t="e">
        <f>#REF!</f>
        <v>#REF!</v>
      </c>
      <c r="H71" s="35" t="e">
        <f>#REF!</f>
        <v>#REF!</v>
      </c>
      <c r="I71" s="35" t="e">
        <f>#REF!</f>
        <v>#REF!</v>
      </c>
      <c r="J71" s="35" t="e">
        <f>#REF!</f>
        <v>#REF!</v>
      </c>
      <c r="K71" s="192" t="e">
        <f t="shared" si="22"/>
        <v>#REF!</v>
      </c>
      <c r="L71" s="47"/>
      <c r="M71" s="35"/>
      <c r="N71" s="29">
        <v>10000</v>
      </c>
      <c r="O71" s="29"/>
      <c r="P71" s="42"/>
      <c r="Q71" s="42">
        <f t="shared" si="23"/>
        <v>10000</v>
      </c>
      <c r="R71" s="47" t="e">
        <f t="shared" si="24"/>
        <v>#REF!</v>
      </c>
      <c r="S71" s="29" t="e">
        <f t="shared" si="24"/>
        <v>#REF!</v>
      </c>
      <c r="T71" s="29" t="e">
        <f t="shared" si="24"/>
        <v>#REF!</v>
      </c>
      <c r="U71" s="29" t="e">
        <f t="shared" si="24"/>
        <v>#REF!</v>
      </c>
      <c r="V71" s="42" t="e">
        <f t="shared" si="24"/>
        <v>#REF!</v>
      </c>
      <c r="W71" s="48" t="e">
        <f t="shared" si="25"/>
        <v>#REF!</v>
      </c>
    </row>
    <row r="72" spans="2:23" s="1" customFormat="1" ht="15" thickBot="1" x14ac:dyDescent="0.35">
      <c r="B72" s="542" t="s">
        <v>144</v>
      </c>
      <c r="C72" s="543"/>
      <c r="D72" s="155"/>
      <c r="E72" s="67">
        <f>COUNTA(E62:E71)</f>
        <v>10</v>
      </c>
      <c r="F72" s="131" t="e">
        <f t="shared" ref="F72:W72" si="26">SUM(F62:F71)</f>
        <v>#REF!</v>
      </c>
      <c r="G72" s="130" t="e">
        <f t="shared" si="26"/>
        <v>#REF!</v>
      </c>
      <c r="H72" s="130" t="e">
        <f t="shared" si="26"/>
        <v>#REF!</v>
      </c>
      <c r="I72" s="130" t="e">
        <f t="shared" si="26"/>
        <v>#REF!</v>
      </c>
      <c r="J72" s="113" t="e">
        <f t="shared" si="26"/>
        <v>#REF!</v>
      </c>
      <c r="K72" s="129" t="e">
        <f t="shared" si="26"/>
        <v>#REF!</v>
      </c>
      <c r="L72" s="137">
        <f t="shared" si="26"/>
        <v>609105</v>
      </c>
      <c r="M72" s="130">
        <f t="shared" si="26"/>
        <v>0</v>
      </c>
      <c r="N72" s="135">
        <f t="shared" si="26"/>
        <v>110000</v>
      </c>
      <c r="O72" s="135">
        <f t="shared" si="26"/>
        <v>0</v>
      </c>
      <c r="P72" s="59">
        <f t="shared" si="26"/>
        <v>0</v>
      </c>
      <c r="Q72" s="59">
        <f t="shared" si="26"/>
        <v>719105</v>
      </c>
      <c r="R72" s="137" t="e">
        <f t="shared" si="26"/>
        <v>#REF!</v>
      </c>
      <c r="S72" s="135" t="e">
        <f t="shared" si="26"/>
        <v>#REF!</v>
      </c>
      <c r="T72" s="135" t="e">
        <f t="shared" si="26"/>
        <v>#REF!</v>
      </c>
      <c r="U72" s="135" t="e">
        <f t="shared" si="26"/>
        <v>#REF!</v>
      </c>
      <c r="V72" s="59" t="e">
        <f t="shared" si="26"/>
        <v>#REF!</v>
      </c>
      <c r="W72" s="133" t="e">
        <f t="shared" si="26"/>
        <v>#REF!</v>
      </c>
    </row>
    <row r="73" spans="2:23" s="1" customFormat="1" ht="15" thickBot="1" x14ac:dyDescent="0.35">
      <c r="B73" s="73"/>
      <c r="C73" s="20"/>
      <c r="D73" s="2"/>
      <c r="E73" s="6"/>
      <c r="F73" s="73"/>
      <c r="G73" s="73"/>
      <c r="H73" s="73"/>
      <c r="I73" s="73"/>
      <c r="J73" s="73"/>
      <c r="K73" s="73"/>
      <c r="M73" s="73"/>
    </row>
    <row r="74" spans="2:23" s="1" customFormat="1" ht="15" thickBot="1" x14ac:dyDescent="0.35">
      <c r="B74" s="544" t="s">
        <v>144</v>
      </c>
      <c r="C74" s="545"/>
      <c r="D74" s="62">
        <f>D58+D72</f>
        <v>0</v>
      </c>
      <c r="E74" s="69">
        <f>E58+E72</f>
        <v>57</v>
      </c>
      <c r="F74" s="64" t="e">
        <f t="shared" ref="F74:Q74" si="27">F58+F72</f>
        <v>#REF!</v>
      </c>
      <c r="G74" s="64" t="e">
        <f t="shared" si="27"/>
        <v>#REF!</v>
      </c>
      <c r="H74" s="64" t="e">
        <f t="shared" si="27"/>
        <v>#REF!</v>
      </c>
      <c r="I74" s="64" t="e">
        <f t="shared" si="27"/>
        <v>#REF!</v>
      </c>
      <c r="J74" s="64" t="e">
        <f t="shared" si="27"/>
        <v>#REF!</v>
      </c>
      <c r="K74" s="111" t="e">
        <f t="shared" si="27"/>
        <v>#REF!</v>
      </c>
      <c r="L74" s="68">
        <f t="shared" si="27"/>
        <v>5865262</v>
      </c>
      <c r="M74" s="50">
        <f t="shared" si="27"/>
        <v>11719741</v>
      </c>
      <c r="N74" s="50">
        <f t="shared" si="27"/>
        <v>1726000</v>
      </c>
      <c r="O74" s="50">
        <f t="shared" si="27"/>
        <v>1538920</v>
      </c>
      <c r="P74" s="50">
        <f t="shared" si="27"/>
        <v>1700818</v>
      </c>
      <c r="Q74" s="50">
        <f t="shared" si="27"/>
        <v>22550741</v>
      </c>
      <c r="R74" s="64" t="e">
        <f>F74-L74</f>
        <v>#REF!</v>
      </c>
      <c r="S74" s="64" t="e">
        <f>G74-M74</f>
        <v>#REF!</v>
      </c>
      <c r="T74" s="64" t="e">
        <f>H74-N74</f>
        <v>#REF!</v>
      </c>
      <c r="U74" s="64" t="e">
        <f>I74-O74</f>
        <v>#REF!</v>
      </c>
      <c r="V74" s="64" t="e">
        <f>J74-P74</f>
        <v>#REF!</v>
      </c>
      <c r="W74" s="50" t="e">
        <f t="shared" ref="W74" si="28">SUM(R74:V74)</f>
        <v>#REF!</v>
      </c>
    </row>
    <row r="75" spans="2:23" s="1" customFormat="1" ht="26.25" customHeight="1" x14ac:dyDescent="0.3">
      <c r="B75" s="73"/>
      <c r="C75" s="20"/>
      <c r="D75" s="2"/>
      <c r="E75" s="6"/>
      <c r="F75" s="73"/>
      <c r="G75" s="73"/>
      <c r="H75" s="73"/>
      <c r="I75" s="73"/>
      <c r="J75" s="73"/>
      <c r="K75" s="73"/>
      <c r="M75" s="73"/>
    </row>
    <row r="76" spans="2:23" s="1" customFormat="1" ht="26.25" customHeight="1" x14ac:dyDescent="0.3">
      <c r="B76" s="73"/>
      <c r="C76" s="20"/>
      <c r="D76" s="2"/>
      <c r="E76" s="76"/>
      <c r="F76" s="73"/>
      <c r="G76" s="73"/>
      <c r="H76" s="73"/>
      <c r="I76" s="73"/>
      <c r="J76" s="73"/>
      <c r="K76" s="73"/>
      <c r="L76" s="74"/>
      <c r="M76" s="74"/>
      <c r="N76" s="75"/>
      <c r="O76" s="74"/>
      <c r="Q76" s="7"/>
      <c r="R76" s="65"/>
      <c r="S76" s="19" t="s">
        <v>148</v>
      </c>
      <c r="T76" s="7"/>
      <c r="U76" s="66"/>
      <c r="V76" s="19" t="s">
        <v>149</v>
      </c>
      <c r="W76" s="7"/>
    </row>
    <row r="77" spans="2:23" s="1" customFormat="1" ht="26.25" customHeight="1" x14ac:dyDescent="0.3">
      <c r="B77" s="73"/>
      <c r="C77" s="20"/>
      <c r="D77" s="2"/>
      <c r="E77" s="76"/>
      <c r="F77" s="73"/>
      <c r="G77" s="73"/>
      <c r="H77" s="73"/>
      <c r="I77" s="73"/>
      <c r="J77" s="73"/>
      <c r="K77" s="73"/>
      <c r="L77" s="74"/>
      <c r="M77" s="73"/>
    </row>
    <row r="78" spans="2:23" s="1" customFormat="1" ht="21.9" customHeight="1" x14ac:dyDescent="0.3">
      <c r="B78" s="73"/>
      <c r="C78" s="20"/>
      <c r="D78" s="2"/>
      <c r="E78" s="6"/>
      <c r="F78" s="73"/>
      <c r="G78" s="73"/>
      <c r="H78" s="73"/>
      <c r="I78" s="73"/>
      <c r="J78" s="73"/>
      <c r="K78" s="73"/>
      <c r="M78" s="73"/>
    </row>
    <row r="79" spans="2:23" s="1" customFormat="1" ht="21.9" customHeight="1" x14ac:dyDescent="0.3">
      <c r="B79" s="73"/>
      <c r="C79" s="20"/>
      <c r="D79" s="2"/>
      <c r="E79" s="6"/>
      <c r="F79" s="73"/>
      <c r="G79" s="73"/>
      <c r="H79" s="73"/>
      <c r="I79" s="73"/>
      <c r="J79" s="73"/>
      <c r="K79" s="73"/>
      <c r="M79" s="73"/>
    </row>
  </sheetData>
  <mergeCells count="19">
    <mergeCell ref="B2:C2"/>
    <mergeCell ref="D2:E2"/>
    <mergeCell ref="F2:K2"/>
    <mergeCell ref="L2:Q2"/>
    <mergeCell ref="R2:W2"/>
    <mergeCell ref="W19:W20"/>
    <mergeCell ref="L60:Q60"/>
    <mergeCell ref="R60:W60"/>
    <mergeCell ref="B72:C72"/>
    <mergeCell ref="B74:C74"/>
    <mergeCell ref="B58:C58"/>
    <mergeCell ref="B60:C60"/>
    <mergeCell ref="D60:E60"/>
    <mergeCell ref="F60:K60"/>
    <mergeCell ref="R19:R20"/>
    <mergeCell ref="S19:S20"/>
    <mergeCell ref="T19:T20"/>
    <mergeCell ref="U19:U20"/>
    <mergeCell ref="V19:V20"/>
  </mergeCells>
  <conditionalFormatting sqref="R74:W74 R21:W28 R62:W72 R4:W19 R38:W58">
    <cfRule type="cellIs" dxfId="441" priority="5" operator="lessThan">
      <formula>0</formula>
    </cfRule>
    <cfRule type="cellIs" dxfId="440" priority="6" operator="greaterThan">
      <formula>0</formula>
    </cfRule>
  </conditionalFormatting>
  <conditionalFormatting sqref="R29:W36">
    <cfRule type="cellIs" dxfId="439" priority="3" operator="lessThan">
      <formula>0</formula>
    </cfRule>
    <cfRule type="cellIs" dxfId="438" priority="4" operator="greaterThan">
      <formula>0</formula>
    </cfRule>
  </conditionalFormatting>
  <conditionalFormatting sqref="R37:W37">
    <cfRule type="cellIs" dxfId="437" priority="1" operator="lessThan">
      <formula>0</formula>
    </cfRule>
    <cfRule type="cellIs" dxfId="436" priority="2" operator="greater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56" orientation="landscape" r:id="rId1"/>
  <headerFooter>
    <oddHeader>&amp;C&amp;"Trebuchet MS,Bold"&amp;UPROJECT BUDGETS 2015-16
PMIS Commitments</oddHeader>
    <oddFooter>&amp;L&amp;Z&amp;F&amp;R&amp;D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2:I57"/>
  <sheetViews>
    <sheetView topLeftCell="A16" workbookViewId="0">
      <selection activeCell="E1" sqref="E1:E1048576"/>
    </sheetView>
  </sheetViews>
  <sheetFormatPr defaultRowHeight="14.4" x14ac:dyDescent="0.3"/>
  <cols>
    <col min="1" max="1" width="3.109375" customWidth="1"/>
    <col min="3" max="3" width="15.5546875" style="244" customWidth="1"/>
    <col min="4" max="4" width="17.5546875" style="245" customWidth="1"/>
    <col min="5" max="5" width="22.44140625" style="245" customWidth="1"/>
    <col min="6" max="6" width="11.5546875" style="244" customWidth="1"/>
    <col min="7" max="7" width="26.88671875" style="245" customWidth="1"/>
    <col min="8" max="8" width="11.5546875" style="244" customWidth="1"/>
    <col min="9" max="9" width="22.44140625" style="245" customWidth="1"/>
  </cols>
  <sheetData>
    <row r="2" spans="3:9" ht="27.75" customHeight="1" x14ac:dyDescent="0.3">
      <c r="C2" s="246" t="s">
        <v>160</v>
      </c>
      <c r="D2" s="247" t="s">
        <v>161</v>
      </c>
      <c r="E2" s="247" t="s">
        <v>174</v>
      </c>
      <c r="F2" s="561" t="s">
        <v>188</v>
      </c>
      <c r="G2" s="562"/>
      <c r="H2" s="561" t="s">
        <v>189</v>
      </c>
      <c r="I2" s="562"/>
    </row>
    <row r="3" spans="3:9" x14ac:dyDescent="0.3">
      <c r="C3" s="248">
        <v>42212</v>
      </c>
      <c r="D3" s="5" t="s">
        <v>162</v>
      </c>
      <c r="E3" s="250">
        <v>177000</v>
      </c>
      <c r="F3" s="249"/>
      <c r="H3" s="249">
        <v>5.2</v>
      </c>
      <c r="I3" s="5" t="s">
        <v>24</v>
      </c>
    </row>
    <row r="4" spans="3:9" x14ac:dyDescent="0.3">
      <c r="C4" s="248">
        <v>42213</v>
      </c>
      <c r="D4" s="5" t="s">
        <v>163</v>
      </c>
      <c r="E4" s="250">
        <v>69567</v>
      </c>
      <c r="F4" s="249" t="s">
        <v>70</v>
      </c>
      <c r="G4" s="5" t="s">
        <v>164</v>
      </c>
      <c r="H4" s="249">
        <v>5.0999999999999996</v>
      </c>
      <c r="I4" s="5" t="s">
        <v>164</v>
      </c>
    </row>
    <row r="5" spans="3:9" x14ac:dyDescent="0.3">
      <c r="C5" s="248">
        <v>42213</v>
      </c>
      <c r="D5" s="5" t="s">
        <v>163</v>
      </c>
      <c r="E5" s="250">
        <v>100000</v>
      </c>
      <c r="F5" s="249">
        <v>5.5</v>
      </c>
      <c r="G5" s="5" t="s">
        <v>164</v>
      </c>
      <c r="H5" s="249" t="s">
        <v>70</v>
      </c>
      <c r="I5" s="5" t="s">
        <v>164</v>
      </c>
    </row>
    <row r="6" spans="3:9" x14ac:dyDescent="0.3">
      <c r="C6" s="248">
        <v>42219</v>
      </c>
      <c r="D6" s="5" t="s">
        <v>165</v>
      </c>
      <c r="E6" s="250">
        <v>234622</v>
      </c>
      <c r="F6" s="249">
        <v>4.0999999999999996</v>
      </c>
      <c r="G6" s="5" t="s">
        <v>47</v>
      </c>
      <c r="H6" s="249">
        <v>4.0999999999999996</v>
      </c>
      <c r="I6" s="5" t="s">
        <v>47</v>
      </c>
    </row>
    <row r="7" spans="3:9" x14ac:dyDescent="0.3">
      <c r="C7" s="248">
        <v>42219</v>
      </c>
      <c r="D7" s="5" t="s">
        <v>165</v>
      </c>
      <c r="E7" s="250">
        <v>79570</v>
      </c>
      <c r="F7" s="249">
        <v>4.2</v>
      </c>
      <c r="G7" s="5" t="s">
        <v>47</v>
      </c>
      <c r="H7" s="249">
        <v>4.2</v>
      </c>
      <c r="I7" s="5" t="s">
        <v>47</v>
      </c>
    </row>
    <row r="8" spans="3:9" x14ac:dyDescent="0.3">
      <c r="C8" s="248">
        <v>42219</v>
      </c>
      <c r="D8" s="5" t="s">
        <v>165</v>
      </c>
      <c r="E8" s="250">
        <v>85000</v>
      </c>
      <c r="F8" s="249">
        <v>4.0999999999999996</v>
      </c>
      <c r="G8" s="5" t="s">
        <v>47</v>
      </c>
      <c r="H8" s="249">
        <v>4.2</v>
      </c>
      <c r="I8" s="5" t="s">
        <v>47</v>
      </c>
    </row>
    <row r="9" spans="3:9" x14ac:dyDescent="0.3">
      <c r="C9" s="248">
        <v>42255</v>
      </c>
      <c r="D9" s="5" t="s">
        <v>163</v>
      </c>
      <c r="E9" s="250">
        <v>25972</v>
      </c>
      <c r="F9" s="249">
        <v>6.3</v>
      </c>
      <c r="G9" s="5" t="s">
        <v>24</v>
      </c>
      <c r="H9" s="249">
        <v>6.1</v>
      </c>
      <c r="I9" s="5" t="s">
        <v>24</v>
      </c>
    </row>
    <row r="10" spans="3:9" x14ac:dyDescent="0.3">
      <c r="C10" s="248">
        <v>42277</v>
      </c>
      <c r="D10" s="5" t="s">
        <v>162</v>
      </c>
      <c r="E10" s="250">
        <v>250000</v>
      </c>
      <c r="F10" s="249"/>
      <c r="G10" s="286"/>
      <c r="H10" s="249">
        <v>1.3</v>
      </c>
      <c r="I10" s="5" t="s">
        <v>38</v>
      </c>
    </row>
    <row r="11" spans="3:9" x14ac:dyDescent="0.3">
      <c r="C11" s="248">
        <v>42292</v>
      </c>
      <c r="D11" s="5" t="s">
        <v>162</v>
      </c>
      <c r="E11" s="250">
        <v>7753</v>
      </c>
      <c r="F11" s="249"/>
      <c r="H11" s="249">
        <v>3.2</v>
      </c>
      <c r="I11" s="5" t="s">
        <v>27</v>
      </c>
    </row>
    <row r="12" spans="3:9" x14ac:dyDescent="0.3">
      <c r="C12" s="248">
        <v>42296</v>
      </c>
      <c r="D12" s="5" t="s">
        <v>163</v>
      </c>
      <c r="E12" s="250">
        <v>30000</v>
      </c>
      <c r="F12" s="249">
        <v>3.3</v>
      </c>
      <c r="G12" s="5" t="s">
        <v>166</v>
      </c>
      <c r="H12" s="249" t="s">
        <v>167</v>
      </c>
      <c r="I12" s="5" t="s">
        <v>44</v>
      </c>
    </row>
    <row r="13" spans="3:9" x14ac:dyDescent="0.3">
      <c r="C13" s="248">
        <v>42296</v>
      </c>
      <c r="D13" s="5" t="s">
        <v>163</v>
      </c>
      <c r="H13" s="249" t="s">
        <v>167</v>
      </c>
      <c r="I13" s="250"/>
    </row>
    <row r="14" spans="3:9" x14ac:dyDescent="0.3">
      <c r="C14" s="248">
        <v>42307</v>
      </c>
      <c r="D14" s="5" t="s">
        <v>163</v>
      </c>
      <c r="E14" s="250">
        <v>95637</v>
      </c>
      <c r="F14" s="249">
        <v>3.1</v>
      </c>
      <c r="G14" s="5" t="s">
        <v>27</v>
      </c>
      <c r="H14" s="249">
        <v>3.4</v>
      </c>
      <c r="I14" s="5" t="s">
        <v>27</v>
      </c>
    </row>
    <row r="15" spans="3:9" x14ac:dyDescent="0.3">
      <c r="C15" s="248">
        <v>42307</v>
      </c>
      <c r="D15" s="5" t="s">
        <v>163</v>
      </c>
      <c r="E15" s="250">
        <v>129363</v>
      </c>
      <c r="F15" s="249">
        <v>3.2</v>
      </c>
      <c r="G15" s="5" t="s">
        <v>27</v>
      </c>
      <c r="H15" s="249">
        <v>3.4</v>
      </c>
      <c r="I15" s="5" t="s">
        <v>27</v>
      </c>
    </row>
    <row r="16" spans="3:9" x14ac:dyDescent="0.3">
      <c r="C16" s="248">
        <v>42320</v>
      </c>
      <c r="D16" s="5" t="s">
        <v>163</v>
      </c>
      <c r="E16" s="250">
        <v>780000</v>
      </c>
      <c r="F16" s="249" t="s">
        <v>168</v>
      </c>
      <c r="G16" s="5" t="s">
        <v>23</v>
      </c>
      <c r="H16" s="249" t="s">
        <v>168</v>
      </c>
      <c r="I16" s="250"/>
    </row>
    <row r="17" spans="3:9" x14ac:dyDescent="0.3">
      <c r="C17" s="248">
        <v>42321</v>
      </c>
      <c r="D17" s="5" t="s">
        <v>163</v>
      </c>
      <c r="E17" s="250">
        <v>82660</v>
      </c>
      <c r="F17" s="249" t="s">
        <v>70</v>
      </c>
      <c r="G17" s="5" t="s">
        <v>24</v>
      </c>
      <c r="H17" s="249">
        <v>5.2</v>
      </c>
      <c r="I17" s="5" t="s">
        <v>24</v>
      </c>
    </row>
    <row r="18" spans="3:9" x14ac:dyDescent="0.3">
      <c r="C18" s="248">
        <v>42321</v>
      </c>
      <c r="D18" s="5" t="s">
        <v>133</v>
      </c>
      <c r="E18" s="250">
        <v>186500</v>
      </c>
      <c r="F18" s="249" t="s">
        <v>70</v>
      </c>
      <c r="G18" s="5" t="s">
        <v>24</v>
      </c>
      <c r="H18" s="249">
        <v>5.2</v>
      </c>
      <c r="I18" s="5" t="s">
        <v>24</v>
      </c>
    </row>
    <row r="19" spans="3:9" x14ac:dyDescent="0.3">
      <c r="C19" s="248">
        <v>42321</v>
      </c>
      <c r="D19" s="5" t="s">
        <v>163</v>
      </c>
      <c r="E19" s="250">
        <v>128303</v>
      </c>
      <c r="F19" s="249" t="s">
        <v>70</v>
      </c>
      <c r="G19" s="5" t="s">
        <v>24</v>
      </c>
      <c r="H19" s="249">
        <v>6.1</v>
      </c>
      <c r="I19" s="5" t="s">
        <v>24</v>
      </c>
    </row>
    <row r="20" spans="3:9" x14ac:dyDescent="0.3">
      <c r="C20" s="248">
        <v>42328</v>
      </c>
      <c r="D20" s="5" t="s">
        <v>162</v>
      </c>
      <c r="E20" s="250">
        <v>1000000</v>
      </c>
      <c r="F20" s="249"/>
      <c r="H20" s="249">
        <v>6.3</v>
      </c>
      <c r="I20" s="5" t="s">
        <v>24</v>
      </c>
    </row>
    <row r="21" spans="3:9" x14ac:dyDescent="0.3">
      <c r="C21" s="248">
        <v>42354</v>
      </c>
      <c r="D21" s="5" t="s">
        <v>133</v>
      </c>
      <c r="E21" s="250">
        <v>40000</v>
      </c>
      <c r="F21" s="249">
        <v>1.4</v>
      </c>
      <c r="G21" s="5" t="s">
        <v>38</v>
      </c>
      <c r="H21" s="249">
        <v>1.3</v>
      </c>
      <c r="I21" s="250" t="s">
        <v>38</v>
      </c>
    </row>
    <row r="22" spans="3:9" x14ac:dyDescent="0.3">
      <c r="C22" s="248">
        <v>42354</v>
      </c>
      <c r="D22" s="5" t="s">
        <v>133</v>
      </c>
      <c r="E22" s="250">
        <v>80000</v>
      </c>
      <c r="F22" s="249">
        <v>1.3</v>
      </c>
      <c r="G22" s="5" t="s">
        <v>38</v>
      </c>
      <c r="H22" s="249">
        <v>1.3</v>
      </c>
      <c r="I22" s="250" t="s">
        <v>38</v>
      </c>
    </row>
    <row r="23" spans="3:9" ht="15" customHeight="1" x14ac:dyDescent="0.3">
      <c r="C23" s="248">
        <v>42388</v>
      </c>
      <c r="D23" s="5" t="s">
        <v>133</v>
      </c>
      <c r="E23" s="250">
        <v>52300</v>
      </c>
      <c r="F23" s="249"/>
      <c r="G23" s="5"/>
      <c r="H23" s="249">
        <v>1.2</v>
      </c>
      <c r="I23" s="250" t="s">
        <v>35</v>
      </c>
    </row>
    <row r="24" spans="3:9" x14ac:dyDescent="0.3">
      <c r="C24" s="248">
        <v>42397</v>
      </c>
      <c r="D24" s="5" t="s">
        <v>133</v>
      </c>
      <c r="E24" s="250">
        <v>139774</v>
      </c>
      <c r="F24" s="249"/>
      <c r="G24" s="5"/>
      <c r="H24" s="249" t="s">
        <v>169</v>
      </c>
      <c r="I24" s="250" t="s">
        <v>34</v>
      </c>
    </row>
    <row r="25" spans="3:9" x14ac:dyDescent="0.3">
      <c r="C25" s="248">
        <v>42404</v>
      </c>
      <c r="D25" s="5" t="s">
        <v>163</v>
      </c>
      <c r="E25" s="250">
        <v>188270</v>
      </c>
      <c r="F25" s="249">
        <v>5.5</v>
      </c>
      <c r="G25" s="5" t="s">
        <v>69</v>
      </c>
      <c r="H25" s="249">
        <v>5.0999999999999996</v>
      </c>
      <c r="I25" s="250" t="s">
        <v>46</v>
      </c>
    </row>
    <row r="26" spans="3:9" x14ac:dyDescent="0.3">
      <c r="C26" s="248">
        <v>42404</v>
      </c>
      <c r="D26" s="5" t="s">
        <v>163</v>
      </c>
      <c r="E26" s="250">
        <v>31730</v>
      </c>
      <c r="F26" s="249">
        <v>5.5</v>
      </c>
      <c r="G26" s="5" t="s">
        <v>69</v>
      </c>
      <c r="H26" s="249">
        <v>5.4</v>
      </c>
      <c r="I26" s="250" t="s">
        <v>45</v>
      </c>
    </row>
    <row r="27" spans="3:9" x14ac:dyDescent="0.3">
      <c r="C27" s="248">
        <v>42404</v>
      </c>
      <c r="D27" s="5" t="s">
        <v>163</v>
      </c>
      <c r="E27" s="250">
        <v>155122</v>
      </c>
      <c r="F27" s="249"/>
      <c r="G27" s="5"/>
      <c r="H27" s="249">
        <v>5.3</v>
      </c>
      <c r="I27" s="250" t="s">
        <v>68</v>
      </c>
    </row>
    <row r="28" spans="3:9" x14ac:dyDescent="0.3">
      <c r="C28" s="248">
        <v>42404</v>
      </c>
      <c r="D28" s="5" t="s">
        <v>163</v>
      </c>
      <c r="E28" s="250">
        <v>40000</v>
      </c>
      <c r="F28" s="249"/>
      <c r="G28" s="5"/>
      <c r="H28" s="249">
        <v>2.6</v>
      </c>
      <c r="I28" s="250" t="s">
        <v>132</v>
      </c>
    </row>
    <row r="29" spans="3:9" x14ac:dyDescent="0.3">
      <c r="C29" s="248">
        <v>42404</v>
      </c>
      <c r="D29" s="5" t="s">
        <v>163</v>
      </c>
      <c r="E29" s="250">
        <v>3000</v>
      </c>
      <c r="F29" s="249">
        <v>2.6</v>
      </c>
      <c r="G29" s="5" t="s">
        <v>132</v>
      </c>
      <c r="H29" s="249">
        <v>5.4</v>
      </c>
      <c r="I29" s="250" t="s">
        <v>45</v>
      </c>
    </row>
    <row r="30" spans="3:9" x14ac:dyDescent="0.3">
      <c r="C30" s="248">
        <v>42404</v>
      </c>
      <c r="D30" s="5" t="s">
        <v>163</v>
      </c>
      <c r="E30" s="250">
        <v>150000</v>
      </c>
      <c r="F30" s="249" t="s">
        <v>170</v>
      </c>
      <c r="G30" s="5" t="s">
        <v>26</v>
      </c>
      <c r="H30" s="249">
        <v>5.4</v>
      </c>
      <c r="I30" s="5" t="s">
        <v>45</v>
      </c>
    </row>
    <row r="31" spans="3:9" x14ac:dyDescent="0.3">
      <c r="C31" s="248">
        <v>42404</v>
      </c>
      <c r="D31" s="5" t="s">
        <v>133</v>
      </c>
      <c r="E31" s="250">
        <v>21000</v>
      </c>
      <c r="F31" s="249">
        <v>3.2</v>
      </c>
      <c r="G31" s="5" t="s">
        <v>27</v>
      </c>
      <c r="H31" s="249">
        <v>5.0999999999999996</v>
      </c>
      <c r="I31" s="250" t="s">
        <v>46</v>
      </c>
    </row>
    <row r="32" spans="3:9" x14ac:dyDescent="0.3">
      <c r="C32" s="248">
        <v>42404</v>
      </c>
      <c r="D32" s="5" t="s">
        <v>133</v>
      </c>
      <c r="E32" s="250">
        <v>50661</v>
      </c>
      <c r="F32" s="249">
        <v>5.0999999999999996</v>
      </c>
      <c r="G32" s="5" t="s">
        <v>46</v>
      </c>
      <c r="H32" s="249">
        <v>5.0999999999999996</v>
      </c>
      <c r="I32" s="250" t="s">
        <v>46</v>
      </c>
    </row>
    <row r="33" spans="3:9" x14ac:dyDescent="0.3">
      <c r="C33" s="248">
        <v>42404</v>
      </c>
      <c r="D33" s="5" t="s">
        <v>163</v>
      </c>
      <c r="E33" s="250">
        <v>29000</v>
      </c>
      <c r="F33" s="249">
        <v>3.1</v>
      </c>
      <c r="G33" s="5" t="s">
        <v>27</v>
      </c>
      <c r="H33" s="249">
        <v>5.4</v>
      </c>
      <c r="I33" s="250" t="s">
        <v>45</v>
      </c>
    </row>
    <row r="34" spans="3:9" x14ac:dyDescent="0.3">
      <c r="C34" s="248">
        <v>42404</v>
      </c>
      <c r="D34" s="5" t="s">
        <v>163</v>
      </c>
      <c r="E34" s="250">
        <v>29730</v>
      </c>
      <c r="F34" s="249">
        <v>5.0999999999999996</v>
      </c>
      <c r="G34" s="5" t="s">
        <v>46</v>
      </c>
      <c r="H34" s="249">
        <v>5.0999999999999996</v>
      </c>
      <c r="I34" s="250" t="s">
        <v>46</v>
      </c>
    </row>
    <row r="35" spans="3:9" x14ac:dyDescent="0.3">
      <c r="C35" s="248">
        <v>42404</v>
      </c>
      <c r="D35" s="5" t="s">
        <v>163</v>
      </c>
      <c r="E35" s="250">
        <v>14000</v>
      </c>
      <c r="F35" s="249">
        <v>3.4</v>
      </c>
      <c r="G35" s="5" t="s">
        <v>27</v>
      </c>
      <c r="H35" s="249">
        <v>5.4</v>
      </c>
      <c r="I35" s="250" t="s">
        <v>45</v>
      </c>
    </row>
    <row r="36" spans="3:9" x14ac:dyDescent="0.3">
      <c r="C36" s="248">
        <v>42404</v>
      </c>
      <c r="D36" s="5" t="s">
        <v>163</v>
      </c>
      <c r="E36" s="250">
        <v>883</v>
      </c>
      <c r="F36" s="249">
        <v>6.3</v>
      </c>
      <c r="G36" s="5" t="s">
        <v>24</v>
      </c>
      <c r="H36" s="249">
        <v>5.4</v>
      </c>
      <c r="I36" s="250" t="s">
        <v>45</v>
      </c>
    </row>
    <row r="37" spans="3:9" x14ac:dyDescent="0.3">
      <c r="C37" s="248">
        <v>42404</v>
      </c>
      <c r="D37" s="5" t="s">
        <v>163</v>
      </c>
      <c r="E37" s="250">
        <v>24117</v>
      </c>
      <c r="F37" s="249">
        <v>6.2</v>
      </c>
      <c r="G37" s="5" t="s">
        <v>24</v>
      </c>
      <c r="H37" s="249">
        <v>5.4</v>
      </c>
      <c r="I37" s="250" t="s">
        <v>45</v>
      </c>
    </row>
    <row r="38" spans="3:9" x14ac:dyDescent="0.3">
      <c r="C38" s="248">
        <v>42404</v>
      </c>
      <c r="D38" s="5" t="s">
        <v>163</v>
      </c>
      <c r="E38" s="250">
        <v>3000</v>
      </c>
      <c r="F38" s="249">
        <v>2.6</v>
      </c>
      <c r="G38" s="5" t="s">
        <v>132</v>
      </c>
      <c r="H38" s="249">
        <v>5.4</v>
      </c>
      <c r="I38" s="250" t="s">
        <v>45</v>
      </c>
    </row>
    <row r="39" spans="3:9" x14ac:dyDescent="0.3">
      <c r="C39" s="248">
        <v>42417</v>
      </c>
      <c r="D39" s="5" t="s">
        <v>133</v>
      </c>
      <c r="E39" s="250">
        <v>150000</v>
      </c>
      <c r="F39" s="249" t="s">
        <v>70</v>
      </c>
      <c r="G39" s="5" t="s">
        <v>46</v>
      </c>
      <c r="H39" s="249">
        <v>5.0999999999999996</v>
      </c>
      <c r="I39" s="250" t="s">
        <v>46</v>
      </c>
    </row>
    <row r="40" spans="3:9" x14ac:dyDescent="0.3">
      <c r="C40" s="248">
        <v>42417</v>
      </c>
      <c r="D40" s="5" t="s">
        <v>163</v>
      </c>
      <c r="E40" s="250">
        <v>65090</v>
      </c>
      <c r="F40" s="249" t="s">
        <v>70</v>
      </c>
      <c r="G40" s="5" t="s">
        <v>24</v>
      </c>
      <c r="H40" s="249" t="s">
        <v>70</v>
      </c>
      <c r="I40" s="250" t="s">
        <v>46</v>
      </c>
    </row>
    <row r="41" spans="3:9" x14ac:dyDescent="0.3">
      <c r="C41" s="248">
        <v>42438</v>
      </c>
      <c r="D41" s="5" t="s">
        <v>163</v>
      </c>
      <c r="E41" s="250">
        <v>70000</v>
      </c>
      <c r="F41" s="249"/>
      <c r="G41" s="5"/>
      <c r="H41" s="249" t="s">
        <v>167</v>
      </c>
      <c r="I41" s="250" t="s">
        <v>44</v>
      </c>
    </row>
    <row r="42" spans="3:9" x14ac:dyDescent="0.3">
      <c r="C42" s="248">
        <v>42438</v>
      </c>
      <c r="D42" s="5" t="s">
        <v>133</v>
      </c>
      <c r="E42" s="250">
        <v>20791</v>
      </c>
      <c r="F42" s="249"/>
      <c r="G42" s="5"/>
      <c r="H42" s="249" t="s">
        <v>167</v>
      </c>
      <c r="I42" s="250" t="s">
        <v>44</v>
      </c>
    </row>
    <row r="43" spans="3:9" x14ac:dyDescent="0.3">
      <c r="C43" s="248">
        <v>42438</v>
      </c>
      <c r="D43" s="5" t="s">
        <v>163</v>
      </c>
      <c r="E43" s="250">
        <v>30000</v>
      </c>
      <c r="F43" s="249"/>
      <c r="G43" s="5"/>
      <c r="H43" s="249">
        <v>5.0999999999999996</v>
      </c>
      <c r="I43" s="250" t="s">
        <v>46</v>
      </c>
    </row>
    <row r="44" spans="3:9" x14ac:dyDescent="0.3">
      <c r="C44" s="248">
        <v>42438</v>
      </c>
      <c r="D44" s="5" t="s">
        <v>171</v>
      </c>
      <c r="E44" s="250">
        <v>40000</v>
      </c>
      <c r="F44" s="249"/>
      <c r="G44" s="5"/>
      <c r="H44" s="249">
        <v>5.0999999999999996</v>
      </c>
      <c r="I44" s="250" t="s">
        <v>46</v>
      </c>
    </row>
    <row r="45" spans="3:9" x14ac:dyDescent="0.3">
      <c r="C45" s="248">
        <v>42440</v>
      </c>
      <c r="D45" s="5" t="s">
        <v>133</v>
      </c>
      <c r="E45" s="250">
        <v>30000</v>
      </c>
      <c r="F45" s="249" t="s">
        <v>70</v>
      </c>
      <c r="G45" s="5" t="s">
        <v>43</v>
      </c>
      <c r="H45" s="249">
        <v>2.2000000000000002</v>
      </c>
      <c r="I45" s="250" t="s">
        <v>43</v>
      </c>
    </row>
    <row r="46" spans="3:9" x14ac:dyDescent="0.3">
      <c r="C46" s="248">
        <v>42502</v>
      </c>
      <c r="D46" s="5" t="s">
        <v>163</v>
      </c>
      <c r="E46" s="250">
        <v>160000</v>
      </c>
      <c r="F46" s="249" t="s">
        <v>170</v>
      </c>
      <c r="G46" s="5" t="s">
        <v>26</v>
      </c>
      <c r="H46" s="249">
        <v>5.0999999999999996</v>
      </c>
      <c r="I46" s="250" t="s">
        <v>46</v>
      </c>
    </row>
    <row r="47" spans="3:9" x14ac:dyDescent="0.3">
      <c r="C47" s="248">
        <v>42502</v>
      </c>
      <c r="D47" s="5" t="s">
        <v>163</v>
      </c>
      <c r="E47" s="250">
        <v>32000</v>
      </c>
      <c r="F47" s="249" t="s">
        <v>170</v>
      </c>
      <c r="G47" s="5" t="s">
        <v>26</v>
      </c>
      <c r="H47" s="249">
        <v>6.1</v>
      </c>
      <c r="I47" s="250" t="s">
        <v>24</v>
      </c>
    </row>
    <row r="48" spans="3:9" x14ac:dyDescent="0.3">
      <c r="C48" s="248">
        <v>42502</v>
      </c>
      <c r="D48" s="5" t="s">
        <v>163</v>
      </c>
      <c r="E48" s="250">
        <v>16000</v>
      </c>
      <c r="F48" s="249" t="s">
        <v>170</v>
      </c>
      <c r="G48" s="5" t="s">
        <v>26</v>
      </c>
      <c r="H48" s="249" t="s">
        <v>70</v>
      </c>
      <c r="I48" s="250" t="s">
        <v>172</v>
      </c>
    </row>
    <row r="49" spans="3:9" x14ac:dyDescent="0.3">
      <c r="C49" s="248">
        <v>42502</v>
      </c>
      <c r="D49" s="5" t="s">
        <v>163</v>
      </c>
      <c r="E49" s="250">
        <v>2500</v>
      </c>
      <c r="F49" s="249" t="s">
        <v>170</v>
      </c>
      <c r="G49" s="5" t="s">
        <v>26</v>
      </c>
      <c r="H49" s="249">
        <v>5.5</v>
      </c>
      <c r="I49" s="250" t="s">
        <v>172</v>
      </c>
    </row>
    <row r="50" spans="3:9" x14ac:dyDescent="0.3">
      <c r="C50" s="248">
        <v>42516</v>
      </c>
      <c r="D50" s="5" t="s">
        <v>173</v>
      </c>
      <c r="E50" s="5">
        <v>0</v>
      </c>
      <c r="F50" s="249">
        <v>2.4</v>
      </c>
      <c r="G50" s="5" t="s">
        <v>32</v>
      </c>
      <c r="H50" s="249">
        <v>2.4</v>
      </c>
      <c r="I50" s="5" t="s">
        <v>190</v>
      </c>
    </row>
    <row r="51" spans="3:9" x14ac:dyDescent="0.3">
      <c r="C51" s="248">
        <v>42530</v>
      </c>
      <c r="D51" s="5" t="s">
        <v>163</v>
      </c>
      <c r="E51" s="250">
        <v>7340</v>
      </c>
      <c r="F51" s="249">
        <v>2.4</v>
      </c>
      <c r="G51" s="5" t="s">
        <v>32</v>
      </c>
      <c r="H51" s="249">
        <v>2.5</v>
      </c>
      <c r="I51" s="250" t="s">
        <v>32</v>
      </c>
    </row>
    <row r="52" spans="3:9" x14ac:dyDescent="0.3">
      <c r="C52" s="248">
        <v>42535</v>
      </c>
      <c r="D52" s="5" t="s">
        <v>163</v>
      </c>
      <c r="E52" s="250">
        <v>67000</v>
      </c>
      <c r="F52" s="249" t="s">
        <v>170</v>
      </c>
      <c r="G52" s="5" t="s">
        <v>26</v>
      </c>
      <c r="H52" s="249">
        <v>5.4</v>
      </c>
      <c r="I52" s="250" t="s">
        <v>45</v>
      </c>
    </row>
    <row r="53" spans="3:9" x14ac:dyDescent="0.3">
      <c r="C53" s="248">
        <v>42541</v>
      </c>
      <c r="D53" s="5" t="s">
        <v>163</v>
      </c>
      <c r="E53" s="250">
        <v>51000</v>
      </c>
      <c r="F53" s="249" t="s">
        <v>170</v>
      </c>
      <c r="G53" s="5" t="s">
        <v>26</v>
      </c>
      <c r="H53" s="249" t="s">
        <v>70</v>
      </c>
      <c r="I53" s="250" t="s">
        <v>172</v>
      </c>
    </row>
    <row r="54" spans="3:9" x14ac:dyDescent="0.3">
      <c r="C54" s="248">
        <v>42541</v>
      </c>
      <c r="D54" s="5" t="s">
        <v>163</v>
      </c>
      <c r="E54" s="250">
        <v>35000</v>
      </c>
      <c r="F54" s="249" t="s">
        <v>170</v>
      </c>
      <c r="G54" s="5" t="s">
        <v>26</v>
      </c>
      <c r="H54" s="249">
        <v>5.5</v>
      </c>
      <c r="I54" s="250" t="s">
        <v>172</v>
      </c>
    </row>
    <row r="55" spans="3:9" x14ac:dyDescent="0.3">
      <c r="C55" s="248">
        <v>42548</v>
      </c>
      <c r="D55" s="5" t="s">
        <v>163</v>
      </c>
      <c r="E55" s="250">
        <v>20000</v>
      </c>
      <c r="F55" s="249">
        <v>6.1</v>
      </c>
      <c r="G55" s="5" t="s">
        <v>24</v>
      </c>
      <c r="H55" s="249">
        <v>5.2</v>
      </c>
      <c r="I55" s="250" t="s">
        <v>24</v>
      </c>
    </row>
    <row r="56" spans="3:9" x14ac:dyDescent="0.3">
      <c r="C56" s="260">
        <v>42548</v>
      </c>
      <c r="D56" s="262" t="s">
        <v>163</v>
      </c>
      <c r="E56" s="263">
        <v>20000</v>
      </c>
      <c r="F56" s="261">
        <v>6.1</v>
      </c>
      <c r="G56" s="262" t="s">
        <v>24</v>
      </c>
      <c r="H56" s="261">
        <v>6.3</v>
      </c>
      <c r="I56" s="263" t="s">
        <v>24</v>
      </c>
    </row>
    <row r="57" spans="3:9" ht="23.25" customHeight="1" thickBot="1" x14ac:dyDescent="0.35">
      <c r="C57" s="264"/>
      <c r="D57" s="265"/>
      <c r="E57" s="266">
        <f>SUM(E3:E56)</f>
        <v>5331255</v>
      </c>
      <c r="F57" s="264"/>
      <c r="G57" s="266"/>
      <c r="H57" s="264"/>
      <c r="I57" s="266"/>
    </row>
  </sheetData>
  <mergeCells count="2">
    <mergeCell ref="F2:G2"/>
    <mergeCell ref="H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2:L48"/>
  <sheetViews>
    <sheetView topLeftCell="A19" workbookViewId="0">
      <selection activeCell="E1" sqref="E1:E1048576"/>
    </sheetView>
  </sheetViews>
  <sheetFormatPr defaultRowHeight="14.4" x14ac:dyDescent="0.3"/>
  <cols>
    <col min="1" max="1" width="3.109375" customWidth="1"/>
    <col min="3" max="3" width="15.5546875" style="244" customWidth="1"/>
    <col min="4" max="4" width="12" style="245" customWidth="1"/>
    <col min="5" max="5" width="14.109375" style="245" customWidth="1"/>
    <col min="6" max="7" width="12" style="245" customWidth="1"/>
    <col min="8" max="8" width="13.5546875" style="245" customWidth="1"/>
    <col min="9" max="9" width="12.88671875" style="244" customWidth="1"/>
    <col min="10" max="10" width="12.88671875" style="245" customWidth="1"/>
    <col min="11" max="11" width="12.88671875" style="244" customWidth="1"/>
    <col min="12" max="12" width="12.88671875" style="245" customWidth="1"/>
  </cols>
  <sheetData>
    <row r="2" spans="3:12" ht="27.75" customHeight="1" x14ac:dyDescent="0.3">
      <c r="C2" s="246" t="s">
        <v>160</v>
      </c>
      <c r="D2" s="247" t="s">
        <v>161</v>
      </c>
      <c r="E2" s="247" t="s">
        <v>163</v>
      </c>
      <c r="F2" s="287" t="s">
        <v>133</v>
      </c>
      <c r="G2" s="287" t="s">
        <v>165</v>
      </c>
      <c r="H2" s="287" t="s">
        <v>144</v>
      </c>
      <c r="I2" s="561" t="s">
        <v>188</v>
      </c>
      <c r="J2" s="562"/>
      <c r="K2" s="561" t="s">
        <v>189</v>
      </c>
      <c r="L2" s="562"/>
    </row>
    <row r="3" spans="3:12" x14ac:dyDescent="0.3">
      <c r="C3" s="248">
        <v>42213</v>
      </c>
      <c r="D3" s="5" t="s">
        <v>163</v>
      </c>
      <c r="E3" s="250">
        <v>69567</v>
      </c>
      <c r="F3" s="250"/>
      <c r="G3" s="250"/>
      <c r="H3" s="250">
        <f t="shared" ref="H3:H46" si="0">SUM(E3:G3)</f>
        <v>69567</v>
      </c>
      <c r="I3" s="249" t="s">
        <v>70</v>
      </c>
      <c r="J3" s="5" t="s">
        <v>164</v>
      </c>
      <c r="K3" s="249">
        <v>5.0999999999999996</v>
      </c>
      <c r="L3" s="5" t="s">
        <v>164</v>
      </c>
    </row>
    <row r="4" spans="3:12" x14ac:dyDescent="0.3">
      <c r="C4" s="248">
        <v>42213</v>
      </c>
      <c r="D4" s="5" t="s">
        <v>163</v>
      </c>
      <c r="E4" s="250">
        <v>100000</v>
      </c>
      <c r="F4" s="250"/>
      <c r="G4" s="250"/>
      <c r="H4" s="250">
        <f t="shared" si="0"/>
        <v>100000</v>
      </c>
      <c r="I4" s="249">
        <v>5.5</v>
      </c>
      <c r="J4" s="5" t="s">
        <v>164</v>
      </c>
      <c r="K4" s="249" t="s">
        <v>70</v>
      </c>
      <c r="L4" s="5" t="s">
        <v>164</v>
      </c>
    </row>
    <row r="5" spans="3:12" x14ac:dyDescent="0.3">
      <c r="C5" s="248">
        <v>42219</v>
      </c>
      <c r="D5" s="5" t="s">
        <v>165</v>
      </c>
      <c r="E5" s="286"/>
      <c r="F5" s="250"/>
      <c r="G5" s="250">
        <v>85000</v>
      </c>
      <c r="H5" s="250">
        <f t="shared" si="0"/>
        <v>85000</v>
      </c>
      <c r="I5" s="249">
        <v>4.0999999999999996</v>
      </c>
      <c r="J5" s="5" t="s">
        <v>47</v>
      </c>
      <c r="K5" s="249">
        <v>4.2</v>
      </c>
      <c r="L5" s="5" t="s">
        <v>47</v>
      </c>
    </row>
    <row r="6" spans="3:12" x14ac:dyDescent="0.3">
      <c r="C6" s="248">
        <v>42255</v>
      </c>
      <c r="D6" s="5" t="s">
        <v>163</v>
      </c>
      <c r="E6" s="250">
        <v>25972</v>
      </c>
      <c r="F6" s="250"/>
      <c r="G6" s="250"/>
      <c r="H6" s="250">
        <f t="shared" si="0"/>
        <v>25972</v>
      </c>
      <c r="I6" s="249">
        <v>6.3</v>
      </c>
      <c r="J6" s="5" t="s">
        <v>24</v>
      </c>
      <c r="K6" s="249">
        <v>6.1</v>
      </c>
      <c r="L6" s="5" t="s">
        <v>24</v>
      </c>
    </row>
    <row r="7" spans="3:12" ht="28.8" x14ac:dyDescent="0.3">
      <c r="C7" s="248">
        <v>42296</v>
      </c>
      <c r="D7" s="5" t="s">
        <v>163</v>
      </c>
      <c r="E7" s="250">
        <v>30000</v>
      </c>
      <c r="F7" s="250"/>
      <c r="G7" s="250"/>
      <c r="H7" s="250">
        <f t="shared" si="0"/>
        <v>30000</v>
      </c>
      <c r="I7" s="249">
        <v>3.3</v>
      </c>
      <c r="J7" s="5" t="s">
        <v>166</v>
      </c>
      <c r="K7" s="249" t="s">
        <v>167</v>
      </c>
      <c r="L7" s="5" t="s">
        <v>44</v>
      </c>
    </row>
    <row r="8" spans="3:12" x14ac:dyDescent="0.3">
      <c r="C8" s="248">
        <v>42307</v>
      </c>
      <c r="D8" s="5" t="s">
        <v>163</v>
      </c>
      <c r="E8" s="250">
        <v>95637</v>
      </c>
      <c r="F8" s="250"/>
      <c r="G8" s="250"/>
      <c r="H8" s="250">
        <f t="shared" si="0"/>
        <v>95637</v>
      </c>
      <c r="I8" s="249">
        <v>3.1</v>
      </c>
      <c r="J8" s="5" t="s">
        <v>27</v>
      </c>
      <c r="K8" s="249">
        <v>3.4</v>
      </c>
      <c r="L8" s="5" t="s">
        <v>27</v>
      </c>
    </row>
    <row r="9" spans="3:12" x14ac:dyDescent="0.3">
      <c r="C9" s="248">
        <v>42307</v>
      </c>
      <c r="D9" s="5" t="s">
        <v>163</v>
      </c>
      <c r="E9" s="250">
        <v>129363</v>
      </c>
      <c r="F9" s="250"/>
      <c r="G9" s="250"/>
      <c r="H9" s="250">
        <f t="shared" si="0"/>
        <v>129363</v>
      </c>
      <c r="I9" s="249">
        <v>3.2</v>
      </c>
      <c r="J9" s="5" t="s">
        <v>27</v>
      </c>
      <c r="K9" s="249">
        <v>3.4</v>
      </c>
      <c r="L9" s="5" t="s">
        <v>27</v>
      </c>
    </row>
    <row r="10" spans="3:12" x14ac:dyDescent="0.3">
      <c r="C10" s="248">
        <v>42321</v>
      </c>
      <c r="D10" s="5" t="s">
        <v>163</v>
      </c>
      <c r="E10" s="250">
        <v>82660</v>
      </c>
      <c r="F10" s="250"/>
      <c r="G10" s="250"/>
      <c r="H10" s="250">
        <f t="shared" si="0"/>
        <v>82660</v>
      </c>
      <c r="I10" s="249" t="s">
        <v>70</v>
      </c>
      <c r="J10" s="5" t="s">
        <v>24</v>
      </c>
      <c r="K10" s="249">
        <v>5.2</v>
      </c>
      <c r="L10" s="5" t="s">
        <v>24</v>
      </c>
    </row>
    <row r="11" spans="3:12" x14ac:dyDescent="0.3">
      <c r="C11" s="248">
        <v>42321</v>
      </c>
      <c r="D11" s="5" t="s">
        <v>163</v>
      </c>
      <c r="E11" s="250">
        <v>128303</v>
      </c>
      <c r="F11" s="250"/>
      <c r="G11" s="250"/>
      <c r="H11" s="250">
        <f t="shared" si="0"/>
        <v>128303</v>
      </c>
      <c r="I11" s="249" t="s">
        <v>70</v>
      </c>
      <c r="J11" s="5" t="s">
        <v>24</v>
      </c>
      <c r="K11" s="249">
        <v>6.1</v>
      </c>
      <c r="L11" s="5" t="s">
        <v>24</v>
      </c>
    </row>
    <row r="12" spans="3:12" x14ac:dyDescent="0.3">
      <c r="C12" s="248">
        <v>42321</v>
      </c>
      <c r="D12" s="5" t="s">
        <v>133</v>
      </c>
      <c r="E12" s="286"/>
      <c r="F12" s="250">
        <v>186500</v>
      </c>
      <c r="G12" s="250"/>
      <c r="H12" s="250">
        <f t="shared" si="0"/>
        <v>186500</v>
      </c>
      <c r="I12" s="249" t="s">
        <v>70</v>
      </c>
      <c r="J12" s="5" t="s">
        <v>24</v>
      </c>
      <c r="K12" s="249">
        <v>5.2</v>
      </c>
      <c r="L12" s="5" t="s">
        <v>24</v>
      </c>
    </row>
    <row r="13" spans="3:12" x14ac:dyDescent="0.3">
      <c r="C13" s="248">
        <v>42354</v>
      </c>
      <c r="D13" s="5" t="s">
        <v>133</v>
      </c>
      <c r="E13" s="286"/>
      <c r="F13" s="250">
        <v>40000</v>
      </c>
      <c r="G13" s="250"/>
      <c r="H13" s="250">
        <f t="shared" si="0"/>
        <v>40000</v>
      </c>
      <c r="I13" s="249">
        <v>1.4</v>
      </c>
      <c r="J13" s="5" t="s">
        <v>38</v>
      </c>
      <c r="K13" s="249">
        <v>1.3</v>
      </c>
      <c r="L13" s="250" t="s">
        <v>38</v>
      </c>
    </row>
    <row r="14" spans="3:12" x14ac:dyDescent="0.3">
      <c r="C14" s="248">
        <v>42354</v>
      </c>
      <c r="D14" s="5" t="s">
        <v>133</v>
      </c>
      <c r="E14" s="286"/>
      <c r="F14" s="250">
        <v>80000</v>
      </c>
      <c r="G14" s="250"/>
      <c r="H14" s="250">
        <f t="shared" si="0"/>
        <v>80000</v>
      </c>
      <c r="I14" s="249">
        <v>1.3</v>
      </c>
      <c r="J14" s="5" t="s">
        <v>38</v>
      </c>
      <c r="K14" s="249">
        <v>1.3</v>
      </c>
      <c r="L14" s="250" t="s">
        <v>38</v>
      </c>
    </row>
    <row r="15" spans="3:12" ht="15" customHeight="1" x14ac:dyDescent="0.3">
      <c r="C15" s="248">
        <v>42388</v>
      </c>
      <c r="D15" s="5" t="s">
        <v>133</v>
      </c>
      <c r="E15" s="286"/>
      <c r="F15" s="250">
        <v>52300</v>
      </c>
      <c r="G15" s="250"/>
      <c r="H15" s="250">
        <f t="shared" si="0"/>
        <v>52300</v>
      </c>
      <c r="I15" s="249"/>
      <c r="J15" s="5"/>
      <c r="K15" s="249">
        <v>1.2</v>
      </c>
      <c r="L15" s="250" t="s">
        <v>35</v>
      </c>
    </row>
    <row r="16" spans="3:12" x14ac:dyDescent="0.3">
      <c r="C16" s="248">
        <v>42397</v>
      </c>
      <c r="D16" s="5" t="s">
        <v>133</v>
      </c>
      <c r="E16" s="286"/>
      <c r="F16" s="250">
        <v>139774</v>
      </c>
      <c r="G16" s="250"/>
      <c r="H16" s="250">
        <f t="shared" si="0"/>
        <v>139774</v>
      </c>
      <c r="I16" s="249"/>
      <c r="J16" s="5"/>
      <c r="K16" s="249" t="s">
        <v>169</v>
      </c>
      <c r="L16" s="250" t="s">
        <v>34</v>
      </c>
    </row>
    <row r="17" spans="3:12" x14ac:dyDescent="0.3">
      <c r="C17" s="248">
        <v>42404</v>
      </c>
      <c r="D17" s="5" t="s">
        <v>163</v>
      </c>
      <c r="E17" s="250">
        <v>188270</v>
      </c>
      <c r="F17" s="250"/>
      <c r="G17" s="250"/>
      <c r="H17" s="250">
        <f t="shared" si="0"/>
        <v>188270</v>
      </c>
      <c r="I17" s="249">
        <v>5.5</v>
      </c>
      <c r="J17" s="5" t="s">
        <v>69</v>
      </c>
      <c r="K17" s="249">
        <v>5.0999999999999996</v>
      </c>
      <c r="L17" s="250" t="s">
        <v>46</v>
      </c>
    </row>
    <row r="18" spans="3:12" x14ac:dyDescent="0.3">
      <c r="C18" s="248">
        <v>42404</v>
      </c>
      <c r="D18" s="5" t="s">
        <v>163</v>
      </c>
      <c r="E18" s="250">
        <v>31730</v>
      </c>
      <c r="F18" s="250"/>
      <c r="G18" s="250"/>
      <c r="H18" s="250">
        <f t="shared" si="0"/>
        <v>31730</v>
      </c>
      <c r="I18" s="249">
        <v>5.5</v>
      </c>
      <c r="J18" s="5" t="s">
        <v>69</v>
      </c>
      <c r="K18" s="249">
        <v>5.4</v>
      </c>
      <c r="L18" s="250" t="s">
        <v>45</v>
      </c>
    </row>
    <row r="19" spans="3:12" x14ac:dyDescent="0.3">
      <c r="C19" s="248">
        <v>42404</v>
      </c>
      <c r="D19" s="5" t="s">
        <v>163</v>
      </c>
      <c r="E19" s="250">
        <v>155122</v>
      </c>
      <c r="F19" s="250"/>
      <c r="G19" s="250"/>
      <c r="H19" s="250">
        <f t="shared" si="0"/>
        <v>155122</v>
      </c>
      <c r="I19" s="249"/>
      <c r="J19" s="5"/>
      <c r="K19" s="249">
        <v>5.3</v>
      </c>
      <c r="L19" s="250" t="s">
        <v>68</v>
      </c>
    </row>
    <row r="20" spans="3:12" x14ac:dyDescent="0.3">
      <c r="C20" s="248">
        <v>42404</v>
      </c>
      <c r="D20" s="5" t="s">
        <v>163</v>
      </c>
      <c r="E20" s="250">
        <v>40000</v>
      </c>
      <c r="F20" s="250"/>
      <c r="G20" s="250"/>
      <c r="H20" s="250">
        <f t="shared" si="0"/>
        <v>40000</v>
      </c>
      <c r="I20" s="249"/>
      <c r="J20" s="5"/>
      <c r="K20" s="249">
        <v>2.6</v>
      </c>
      <c r="L20" s="250" t="s">
        <v>132</v>
      </c>
    </row>
    <row r="21" spans="3:12" x14ac:dyDescent="0.3">
      <c r="C21" s="248">
        <v>42404</v>
      </c>
      <c r="D21" s="5" t="s">
        <v>163</v>
      </c>
      <c r="E21" s="250">
        <v>3000</v>
      </c>
      <c r="F21" s="250"/>
      <c r="G21" s="250"/>
      <c r="H21" s="250">
        <f t="shared" si="0"/>
        <v>3000</v>
      </c>
      <c r="I21" s="249">
        <v>2.6</v>
      </c>
      <c r="J21" s="5" t="s">
        <v>132</v>
      </c>
      <c r="K21" s="249">
        <v>5.4</v>
      </c>
      <c r="L21" s="250" t="s">
        <v>45</v>
      </c>
    </row>
    <row r="22" spans="3:12" x14ac:dyDescent="0.3">
      <c r="C22" s="248">
        <v>42404</v>
      </c>
      <c r="D22" s="5" t="s">
        <v>163</v>
      </c>
      <c r="E22" s="250">
        <v>150000</v>
      </c>
      <c r="F22" s="250"/>
      <c r="G22" s="250"/>
      <c r="H22" s="250">
        <f t="shared" si="0"/>
        <v>150000</v>
      </c>
      <c r="I22" s="249" t="s">
        <v>170</v>
      </c>
      <c r="J22" s="5" t="s">
        <v>26</v>
      </c>
      <c r="K22" s="249">
        <v>5.4</v>
      </c>
      <c r="L22" s="5" t="s">
        <v>45</v>
      </c>
    </row>
    <row r="23" spans="3:12" x14ac:dyDescent="0.3">
      <c r="C23" s="248">
        <v>42404</v>
      </c>
      <c r="D23" s="5" t="s">
        <v>163</v>
      </c>
      <c r="E23" s="250">
        <v>29000</v>
      </c>
      <c r="F23" s="250"/>
      <c r="G23" s="250"/>
      <c r="H23" s="250">
        <f t="shared" si="0"/>
        <v>29000</v>
      </c>
      <c r="I23" s="249">
        <v>3.1</v>
      </c>
      <c r="J23" s="5" t="s">
        <v>27</v>
      </c>
      <c r="K23" s="249">
        <v>5.4</v>
      </c>
      <c r="L23" s="250" t="s">
        <v>45</v>
      </c>
    </row>
    <row r="24" spans="3:12" x14ac:dyDescent="0.3">
      <c r="C24" s="248">
        <v>42404</v>
      </c>
      <c r="D24" s="5" t="s">
        <v>163</v>
      </c>
      <c r="E24" s="250">
        <v>29730</v>
      </c>
      <c r="F24" s="250"/>
      <c r="G24" s="250"/>
      <c r="H24" s="250">
        <f t="shared" si="0"/>
        <v>29730</v>
      </c>
      <c r="I24" s="249">
        <v>5.0999999999999996</v>
      </c>
      <c r="J24" s="5" t="s">
        <v>46</v>
      </c>
      <c r="K24" s="249">
        <v>5.0999999999999996</v>
      </c>
      <c r="L24" s="250" t="s">
        <v>46</v>
      </c>
    </row>
    <row r="25" spans="3:12" x14ac:dyDescent="0.3">
      <c r="C25" s="248">
        <v>42404</v>
      </c>
      <c r="D25" s="5" t="s">
        <v>163</v>
      </c>
      <c r="E25" s="250">
        <v>14000</v>
      </c>
      <c r="F25" s="250"/>
      <c r="G25" s="250"/>
      <c r="H25" s="250">
        <f t="shared" si="0"/>
        <v>14000</v>
      </c>
      <c r="I25" s="249">
        <v>3.4</v>
      </c>
      <c r="J25" s="5" t="s">
        <v>27</v>
      </c>
      <c r="K25" s="249">
        <v>5.4</v>
      </c>
      <c r="L25" s="250" t="s">
        <v>45</v>
      </c>
    </row>
    <row r="26" spans="3:12" x14ac:dyDescent="0.3">
      <c r="C26" s="248">
        <v>42404</v>
      </c>
      <c r="D26" s="5" t="s">
        <v>163</v>
      </c>
      <c r="E26" s="250">
        <v>883</v>
      </c>
      <c r="F26" s="250"/>
      <c r="G26" s="250"/>
      <c r="H26" s="250">
        <f t="shared" si="0"/>
        <v>883</v>
      </c>
      <c r="I26" s="249">
        <v>6.3</v>
      </c>
      <c r="J26" s="5" t="s">
        <v>24</v>
      </c>
      <c r="K26" s="249">
        <v>5.4</v>
      </c>
      <c r="L26" s="250" t="s">
        <v>45</v>
      </c>
    </row>
    <row r="27" spans="3:12" x14ac:dyDescent="0.3">
      <c r="C27" s="248">
        <v>42404</v>
      </c>
      <c r="D27" s="5" t="s">
        <v>163</v>
      </c>
      <c r="E27" s="250">
        <v>24117</v>
      </c>
      <c r="F27" s="250"/>
      <c r="G27" s="250"/>
      <c r="H27" s="250">
        <f t="shared" si="0"/>
        <v>24117</v>
      </c>
      <c r="I27" s="249">
        <v>6.2</v>
      </c>
      <c r="J27" s="5" t="s">
        <v>24</v>
      </c>
      <c r="K27" s="249">
        <v>5.4</v>
      </c>
      <c r="L27" s="250" t="s">
        <v>45</v>
      </c>
    </row>
    <row r="28" spans="3:12" x14ac:dyDescent="0.3">
      <c r="C28" s="248">
        <v>42404</v>
      </c>
      <c r="D28" s="5" t="s">
        <v>163</v>
      </c>
      <c r="E28" s="250">
        <v>3000</v>
      </c>
      <c r="F28" s="250"/>
      <c r="G28" s="250"/>
      <c r="H28" s="250">
        <f t="shared" si="0"/>
        <v>3000</v>
      </c>
      <c r="I28" s="249">
        <v>2.6</v>
      </c>
      <c r="J28" s="5" t="s">
        <v>132</v>
      </c>
      <c r="K28" s="249">
        <v>5.4</v>
      </c>
      <c r="L28" s="250" t="s">
        <v>45</v>
      </c>
    </row>
    <row r="29" spans="3:12" x14ac:dyDescent="0.3">
      <c r="C29" s="248">
        <v>42404</v>
      </c>
      <c r="D29" s="5" t="s">
        <v>133</v>
      </c>
      <c r="E29" s="286"/>
      <c r="F29" s="250">
        <v>21000</v>
      </c>
      <c r="G29" s="250"/>
      <c r="H29" s="250">
        <f t="shared" si="0"/>
        <v>21000</v>
      </c>
      <c r="I29" s="249">
        <v>3.2</v>
      </c>
      <c r="J29" s="5" t="s">
        <v>27</v>
      </c>
      <c r="K29" s="249">
        <v>5.0999999999999996</v>
      </c>
      <c r="L29" s="250" t="s">
        <v>46</v>
      </c>
    </row>
    <row r="30" spans="3:12" x14ac:dyDescent="0.3">
      <c r="C30" s="248">
        <v>42404</v>
      </c>
      <c r="D30" s="5" t="s">
        <v>133</v>
      </c>
      <c r="E30" s="286"/>
      <c r="F30" s="250">
        <v>50661</v>
      </c>
      <c r="G30" s="250"/>
      <c r="H30" s="250">
        <f t="shared" si="0"/>
        <v>50661</v>
      </c>
      <c r="I30" s="249">
        <v>5.0999999999999996</v>
      </c>
      <c r="J30" s="5" t="s">
        <v>46</v>
      </c>
      <c r="K30" s="249">
        <v>5.0999999999999996</v>
      </c>
      <c r="L30" s="250" t="s">
        <v>46</v>
      </c>
    </row>
    <row r="31" spans="3:12" x14ac:dyDescent="0.3">
      <c r="C31" s="248">
        <v>42417</v>
      </c>
      <c r="D31" s="5" t="s">
        <v>163</v>
      </c>
      <c r="E31" s="250">
        <v>65090</v>
      </c>
      <c r="F31" s="250"/>
      <c r="G31" s="250"/>
      <c r="H31" s="250">
        <f t="shared" si="0"/>
        <v>65090</v>
      </c>
      <c r="I31" s="249" t="s">
        <v>70</v>
      </c>
      <c r="J31" s="5" t="s">
        <v>24</v>
      </c>
      <c r="K31" s="249" t="s">
        <v>70</v>
      </c>
      <c r="L31" s="250" t="s">
        <v>46</v>
      </c>
    </row>
    <row r="32" spans="3:12" x14ac:dyDescent="0.3">
      <c r="C32" s="248">
        <v>42417</v>
      </c>
      <c r="D32" s="5" t="s">
        <v>133</v>
      </c>
      <c r="E32" s="286"/>
      <c r="F32" s="250">
        <v>150000</v>
      </c>
      <c r="G32" s="250"/>
      <c r="H32" s="250">
        <f t="shared" si="0"/>
        <v>150000</v>
      </c>
      <c r="I32" s="249" t="s">
        <v>70</v>
      </c>
      <c r="J32" s="5" t="s">
        <v>46</v>
      </c>
      <c r="K32" s="249">
        <v>5.0999999999999996</v>
      </c>
      <c r="L32" s="250" t="s">
        <v>46</v>
      </c>
    </row>
    <row r="33" spans="3:12" x14ac:dyDescent="0.3">
      <c r="C33" s="248">
        <v>42438</v>
      </c>
      <c r="D33" s="5" t="s">
        <v>163</v>
      </c>
      <c r="E33" s="250">
        <v>70000</v>
      </c>
      <c r="F33" s="250"/>
      <c r="G33" s="250"/>
      <c r="H33" s="250">
        <f t="shared" si="0"/>
        <v>70000</v>
      </c>
      <c r="I33" s="249"/>
      <c r="J33" s="5"/>
      <c r="K33" s="249" t="s">
        <v>167</v>
      </c>
      <c r="L33" s="250" t="s">
        <v>44</v>
      </c>
    </row>
    <row r="34" spans="3:12" x14ac:dyDescent="0.3">
      <c r="C34" s="248">
        <v>42438</v>
      </c>
      <c r="D34" s="5" t="s">
        <v>163</v>
      </c>
      <c r="E34" s="250">
        <v>30000</v>
      </c>
      <c r="F34" s="250"/>
      <c r="G34" s="250"/>
      <c r="H34" s="250">
        <f t="shared" si="0"/>
        <v>30000</v>
      </c>
      <c r="I34" s="249"/>
      <c r="J34" s="5"/>
      <c r="K34" s="249">
        <v>5.0999999999999996</v>
      </c>
      <c r="L34" s="250" t="s">
        <v>46</v>
      </c>
    </row>
    <row r="35" spans="3:12" x14ac:dyDescent="0.3">
      <c r="C35" s="248">
        <v>42438</v>
      </c>
      <c r="D35" s="5" t="s">
        <v>133</v>
      </c>
      <c r="E35" s="286"/>
      <c r="F35" s="250">
        <v>20791</v>
      </c>
      <c r="G35" s="250"/>
      <c r="H35" s="250">
        <f t="shared" si="0"/>
        <v>20791</v>
      </c>
      <c r="I35" s="249"/>
      <c r="J35" s="5"/>
      <c r="K35" s="249" t="s">
        <v>167</v>
      </c>
      <c r="L35" s="250" t="s">
        <v>44</v>
      </c>
    </row>
    <row r="36" spans="3:12" x14ac:dyDescent="0.3">
      <c r="C36" s="248">
        <v>42440</v>
      </c>
      <c r="D36" s="5" t="s">
        <v>133</v>
      </c>
      <c r="E36" s="286"/>
      <c r="F36" s="250">
        <v>30000</v>
      </c>
      <c r="G36" s="250"/>
      <c r="H36" s="250">
        <f t="shared" si="0"/>
        <v>30000</v>
      </c>
      <c r="I36" s="249" t="s">
        <v>70</v>
      </c>
      <c r="J36" s="5" t="s">
        <v>43</v>
      </c>
      <c r="K36" s="249">
        <v>2.2000000000000002</v>
      </c>
      <c r="L36" s="250" t="s">
        <v>43</v>
      </c>
    </row>
    <row r="37" spans="3:12" x14ac:dyDescent="0.3">
      <c r="C37" s="248">
        <v>42502</v>
      </c>
      <c r="D37" s="5" t="s">
        <v>163</v>
      </c>
      <c r="E37" s="250">
        <v>160000</v>
      </c>
      <c r="F37" s="250"/>
      <c r="G37" s="250"/>
      <c r="H37" s="250">
        <f t="shared" si="0"/>
        <v>160000</v>
      </c>
      <c r="I37" s="249" t="s">
        <v>170</v>
      </c>
      <c r="J37" s="5" t="s">
        <v>26</v>
      </c>
      <c r="K37" s="249">
        <v>5.0999999999999996</v>
      </c>
      <c r="L37" s="250" t="s">
        <v>46</v>
      </c>
    </row>
    <row r="38" spans="3:12" x14ac:dyDescent="0.3">
      <c r="C38" s="248">
        <v>42502</v>
      </c>
      <c r="D38" s="5" t="s">
        <v>163</v>
      </c>
      <c r="E38" s="250">
        <v>32000</v>
      </c>
      <c r="F38" s="250"/>
      <c r="G38" s="250"/>
      <c r="H38" s="250">
        <f t="shared" si="0"/>
        <v>32000</v>
      </c>
      <c r="I38" s="249" t="s">
        <v>170</v>
      </c>
      <c r="J38" s="5" t="s">
        <v>26</v>
      </c>
      <c r="K38" s="249">
        <v>6.1</v>
      </c>
      <c r="L38" s="250" t="s">
        <v>24</v>
      </c>
    </row>
    <row r="39" spans="3:12" x14ac:dyDescent="0.3">
      <c r="C39" s="248">
        <v>42502</v>
      </c>
      <c r="D39" s="5" t="s">
        <v>163</v>
      </c>
      <c r="E39" s="250">
        <v>16000</v>
      </c>
      <c r="F39" s="250"/>
      <c r="G39" s="250"/>
      <c r="H39" s="250">
        <f t="shared" si="0"/>
        <v>16000</v>
      </c>
      <c r="I39" s="249" t="s">
        <v>170</v>
      </c>
      <c r="J39" s="5" t="s">
        <v>26</v>
      </c>
      <c r="K39" s="249" t="s">
        <v>70</v>
      </c>
      <c r="L39" s="250" t="s">
        <v>172</v>
      </c>
    </row>
    <row r="40" spans="3:12" x14ac:dyDescent="0.3">
      <c r="C40" s="248">
        <v>42502</v>
      </c>
      <c r="D40" s="5" t="s">
        <v>163</v>
      </c>
      <c r="E40" s="250">
        <v>2500</v>
      </c>
      <c r="F40" s="250"/>
      <c r="G40" s="250"/>
      <c r="H40" s="250">
        <f t="shared" si="0"/>
        <v>2500</v>
      </c>
      <c r="I40" s="249" t="s">
        <v>170</v>
      </c>
      <c r="J40" s="5" t="s">
        <v>26</v>
      </c>
      <c r="K40" s="249">
        <v>5.5</v>
      </c>
      <c r="L40" s="250" t="s">
        <v>172</v>
      </c>
    </row>
    <row r="41" spans="3:12" x14ac:dyDescent="0.3">
      <c r="C41" s="248">
        <v>42530</v>
      </c>
      <c r="D41" s="5" t="s">
        <v>163</v>
      </c>
      <c r="E41" s="250">
        <v>7340</v>
      </c>
      <c r="F41" s="250"/>
      <c r="G41" s="250"/>
      <c r="H41" s="250">
        <f t="shared" si="0"/>
        <v>7340</v>
      </c>
      <c r="I41" s="249">
        <v>2.4</v>
      </c>
      <c r="J41" s="5" t="s">
        <v>32</v>
      </c>
      <c r="K41" s="249">
        <v>2.5</v>
      </c>
      <c r="L41" s="250" t="s">
        <v>32</v>
      </c>
    </row>
    <row r="42" spans="3:12" x14ac:dyDescent="0.3">
      <c r="C42" s="248">
        <v>42535</v>
      </c>
      <c r="D42" s="5" t="s">
        <v>163</v>
      </c>
      <c r="E42" s="250">
        <v>67000</v>
      </c>
      <c r="F42" s="250"/>
      <c r="G42" s="250"/>
      <c r="H42" s="250">
        <f t="shared" si="0"/>
        <v>67000</v>
      </c>
      <c r="I42" s="249" t="s">
        <v>170</v>
      </c>
      <c r="J42" s="5" t="s">
        <v>26</v>
      </c>
      <c r="K42" s="249">
        <v>5.4</v>
      </c>
      <c r="L42" s="250" t="s">
        <v>45</v>
      </c>
    </row>
    <row r="43" spans="3:12" x14ac:dyDescent="0.3">
      <c r="C43" s="248">
        <v>42541</v>
      </c>
      <c r="D43" s="5" t="s">
        <v>163</v>
      </c>
      <c r="E43" s="250">
        <v>51000</v>
      </c>
      <c r="F43" s="250"/>
      <c r="G43" s="250"/>
      <c r="H43" s="250">
        <f t="shared" si="0"/>
        <v>51000</v>
      </c>
      <c r="I43" s="249" t="s">
        <v>170</v>
      </c>
      <c r="J43" s="5" t="s">
        <v>26</v>
      </c>
      <c r="K43" s="249" t="s">
        <v>70</v>
      </c>
      <c r="L43" s="250" t="s">
        <v>172</v>
      </c>
    </row>
    <row r="44" spans="3:12" x14ac:dyDescent="0.3">
      <c r="C44" s="248">
        <v>42541</v>
      </c>
      <c r="D44" s="5" t="s">
        <v>163</v>
      </c>
      <c r="E44" s="250">
        <v>35000</v>
      </c>
      <c r="F44" s="250"/>
      <c r="G44" s="250"/>
      <c r="H44" s="250">
        <f t="shared" si="0"/>
        <v>35000</v>
      </c>
      <c r="I44" s="249" t="s">
        <v>170</v>
      </c>
      <c r="J44" s="5" t="s">
        <v>26</v>
      </c>
      <c r="K44" s="249">
        <v>5.5</v>
      </c>
      <c r="L44" s="250" t="s">
        <v>172</v>
      </c>
    </row>
    <row r="45" spans="3:12" x14ac:dyDescent="0.3">
      <c r="C45" s="248">
        <v>42548</v>
      </c>
      <c r="D45" s="5" t="s">
        <v>163</v>
      </c>
      <c r="E45" s="250">
        <v>20000</v>
      </c>
      <c r="F45" s="250"/>
      <c r="G45" s="250"/>
      <c r="H45" s="250">
        <f t="shared" si="0"/>
        <v>20000</v>
      </c>
      <c r="I45" s="249">
        <v>6.1</v>
      </c>
      <c r="J45" s="5" t="s">
        <v>24</v>
      </c>
      <c r="K45" s="249">
        <v>5.2</v>
      </c>
      <c r="L45" s="250" t="s">
        <v>24</v>
      </c>
    </row>
    <row r="46" spans="3:12" x14ac:dyDescent="0.3">
      <c r="C46" s="260">
        <v>42548</v>
      </c>
      <c r="D46" s="262" t="s">
        <v>163</v>
      </c>
      <c r="E46" s="288">
        <v>20000</v>
      </c>
      <c r="F46" s="263"/>
      <c r="G46" s="263"/>
      <c r="H46" s="263">
        <f t="shared" si="0"/>
        <v>20000</v>
      </c>
      <c r="I46" s="261">
        <v>6.1</v>
      </c>
      <c r="J46" s="262" t="s">
        <v>24</v>
      </c>
      <c r="K46" s="261">
        <v>6.3</v>
      </c>
      <c r="L46" s="263" t="s">
        <v>24</v>
      </c>
    </row>
    <row r="47" spans="3:12" ht="23.25" customHeight="1" thickBot="1" x14ac:dyDescent="0.35">
      <c r="C47" s="290"/>
      <c r="D47" s="291"/>
      <c r="E47" s="266">
        <f>SUM(E3:E46)</f>
        <v>1906284</v>
      </c>
      <c r="F47" s="266">
        <f t="shared" ref="F47:G47" si="1">SUM(F3:F46)</f>
        <v>771026</v>
      </c>
      <c r="G47" s="266">
        <f t="shared" si="1"/>
        <v>85000</v>
      </c>
      <c r="H47" s="266">
        <f t="shared" ref="H47" si="2">SUM(E47:G47)</f>
        <v>2762310</v>
      </c>
      <c r="I47" s="290"/>
      <c r="J47" s="294"/>
      <c r="K47" s="290"/>
      <c r="L47" s="294"/>
    </row>
    <row r="48" spans="3:12" ht="23.25" customHeight="1" thickBot="1" x14ac:dyDescent="0.35">
      <c r="C48" s="292"/>
      <c r="D48" s="293"/>
      <c r="E48" s="289">
        <f>E47/H47</f>
        <v>0.69010502079781055</v>
      </c>
      <c r="F48" s="289">
        <f>F47/H47</f>
        <v>0.27912363203261037</v>
      </c>
      <c r="G48" s="289">
        <f>G47/H47</f>
        <v>3.0771347169579084E-2</v>
      </c>
      <c r="I48" s="292"/>
      <c r="J48" s="293"/>
      <c r="K48" s="292"/>
      <c r="L48" s="293"/>
    </row>
  </sheetData>
  <sortState ref="C3:L46">
    <sortCondition ref="C3:C46"/>
  </sortState>
  <mergeCells count="2">
    <mergeCell ref="I2:J2"/>
    <mergeCell ref="K2:L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E115"/>
  <sheetViews>
    <sheetView zoomScale="53" zoomScaleNormal="53" workbookViewId="0">
      <pane ySplit="3" topLeftCell="A64" activePane="bottomLeft" state="frozen"/>
      <selection activeCell="E1" sqref="E1:E1048576"/>
      <selection pane="bottomLeft" activeCell="E1" sqref="E1:E1048576"/>
    </sheetView>
  </sheetViews>
  <sheetFormatPr defaultColWidth="8.88671875" defaultRowHeight="14.4" x14ac:dyDescent="0.3"/>
  <cols>
    <col min="1" max="1" width="3.33203125" style="3" customWidth="1"/>
    <col min="2" max="2" width="6.109375" style="73" customWidth="1"/>
    <col min="3" max="3" width="16.6640625" style="20" customWidth="1"/>
    <col min="4" max="4" width="16.88671875" style="37" customWidth="1"/>
    <col min="5" max="5" width="103.33203125" style="63" hidden="1" customWidth="1"/>
    <col min="6" max="6" width="13.44140625" style="94" customWidth="1"/>
    <col min="7" max="7" width="14.6640625" style="94" customWidth="1"/>
    <col min="8" max="9" width="13.44140625" style="94" customWidth="1"/>
    <col min="10" max="10" width="14.6640625" style="94" customWidth="1"/>
    <col min="11" max="11" width="15.33203125" style="94" customWidth="1"/>
    <col min="12" max="12" width="13.44140625" style="3" customWidth="1"/>
    <col min="13" max="13" width="13.88671875" style="96" customWidth="1"/>
    <col min="14" max="14" width="12.33203125" style="3" customWidth="1"/>
    <col min="15" max="15" width="13.5546875" style="3" customWidth="1"/>
    <col min="16" max="16" width="15.33203125" style="3" customWidth="1"/>
    <col min="17" max="17" width="15.44140625" style="3" customWidth="1"/>
    <col min="18" max="22" width="13.5546875" style="3" customWidth="1"/>
    <col min="23" max="23" width="16.5546875" style="3" customWidth="1"/>
    <col min="24" max="28" width="12.6640625" style="3" customWidth="1"/>
    <col min="29" max="29" width="12.33203125" style="3" customWidth="1"/>
    <col min="30" max="30" width="8.88671875" style="3"/>
    <col min="31" max="31" width="16" style="3" customWidth="1"/>
    <col min="32" max="16384" width="8.88671875" style="3"/>
  </cols>
  <sheetData>
    <row r="1" spans="2:31" ht="15" thickBot="1" x14ac:dyDescent="0.35">
      <c r="Q1" s="388"/>
    </row>
    <row r="2" spans="2:31" s="4" customFormat="1" ht="15" thickBot="1" x14ac:dyDescent="0.35">
      <c r="B2" s="548" t="s">
        <v>142</v>
      </c>
      <c r="C2" s="560"/>
      <c r="D2" s="550" t="s">
        <v>157</v>
      </c>
      <c r="E2" s="551"/>
      <c r="F2" s="552" t="s">
        <v>63</v>
      </c>
      <c r="G2" s="553"/>
      <c r="H2" s="553"/>
      <c r="I2" s="553"/>
      <c r="J2" s="554"/>
      <c r="K2" s="555"/>
      <c r="L2" s="540" t="s">
        <v>158</v>
      </c>
      <c r="M2" s="541"/>
      <c r="N2" s="541"/>
      <c r="O2" s="541"/>
      <c r="P2" s="541"/>
      <c r="Q2" s="541"/>
      <c r="R2" s="528" t="s">
        <v>159</v>
      </c>
      <c r="S2" s="529"/>
      <c r="T2" s="529"/>
      <c r="U2" s="529"/>
      <c r="V2" s="530"/>
      <c r="W2" s="531"/>
      <c r="X2" s="528" t="s">
        <v>192</v>
      </c>
      <c r="Y2" s="529"/>
      <c r="Z2" s="529"/>
      <c r="AA2" s="529"/>
      <c r="AB2" s="530"/>
      <c r="AC2" s="531"/>
    </row>
    <row r="3" spans="2:31" s="4" customFormat="1" ht="15" thickBot="1" x14ac:dyDescent="0.35">
      <c r="B3" s="364" t="s">
        <v>21</v>
      </c>
      <c r="C3" s="174" t="s">
        <v>137</v>
      </c>
      <c r="D3" s="140" t="s">
        <v>54</v>
      </c>
      <c r="E3" s="25" t="s">
        <v>55</v>
      </c>
      <c r="F3" s="99" t="s">
        <v>145</v>
      </c>
      <c r="G3" s="100" t="s">
        <v>134</v>
      </c>
      <c r="H3" s="100" t="s">
        <v>135</v>
      </c>
      <c r="I3" s="101" t="s">
        <v>136</v>
      </c>
      <c r="J3" s="101" t="s">
        <v>146</v>
      </c>
      <c r="K3" s="102" t="s">
        <v>144</v>
      </c>
      <c r="L3" s="49" t="s">
        <v>145</v>
      </c>
      <c r="M3" s="91" t="s">
        <v>134</v>
      </c>
      <c r="N3" s="10" t="s">
        <v>135</v>
      </c>
      <c r="O3" s="24" t="s">
        <v>136</v>
      </c>
      <c r="P3" s="24" t="s">
        <v>146</v>
      </c>
      <c r="Q3" s="36" t="s">
        <v>144</v>
      </c>
      <c r="R3" s="49" t="s">
        <v>145</v>
      </c>
      <c r="S3" s="10" t="s">
        <v>134</v>
      </c>
      <c r="T3" s="10" t="s">
        <v>135</v>
      </c>
      <c r="U3" s="24" t="s">
        <v>136</v>
      </c>
      <c r="V3" s="24" t="s">
        <v>146</v>
      </c>
      <c r="W3" s="36" t="s">
        <v>144</v>
      </c>
      <c r="X3" s="49" t="s">
        <v>145</v>
      </c>
      <c r="Y3" s="10" t="s">
        <v>134</v>
      </c>
      <c r="Z3" s="10" t="s">
        <v>135</v>
      </c>
      <c r="AA3" s="24" t="s">
        <v>136</v>
      </c>
      <c r="AB3" s="24" t="s">
        <v>146</v>
      </c>
      <c r="AC3" s="36" t="s">
        <v>144</v>
      </c>
    </row>
    <row r="4" spans="2:31" s="1" customFormat="1" x14ac:dyDescent="0.3">
      <c r="B4" s="103" t="s">
        <v>2</v>
      </c>
      <c r="C4" s="185" t="s">
        <v>34</v>
      </c>
      <c r="D4" s="141" t="s">
        <v>103</v>
      </c>
      <c r="E4" s="23" t="s">
        <v>5</v>
      </c>
      <c r="F4" s="33" t="e">
        <f>#REF!</f>
        <v>#REF!</v>
      </c>
      <c r="G4" s="30" t="e">
        <f>#REF!</f>
        <v>#REF!</v>
      </c>
      <c r="H4" s="30" t="e">
        <f>#REF!</f>
        <v>#REF!</v>
      </c>
      <c r="I4" s="30" t="e">
        <f>#REF!</f>
        <v>#REF!</v>
      </c>
      <c r="J4" s="104" t="e">
        <f>#REF!</f>
        <v>#REF!</v>
      </c>
      <c r="K4" s="124" t="e">
        <f>SUM(F4:J4)</f>
        <v>#REF!</v>
      </c>
      <c r="L4" s="128">
        <v>325486.46000000002</v>
      </c>
      <c r="M4" s="126">
        <v>0</v>
      </c>
      <c r="N4" s="78">
        <v>0</v>
      </c>
      <c r="O4" s="78">
        <v>0</v>
      </c>
      <c r="P4" s="477">
        <v>103483</v>
      </c>
      <c r="Q4" s="77">
        <f>SUM(L4:P4)</f>
        <v>428969.46</v>
      </c>
      <c r="R4" s="53" t="e">
        <f t="shared" ref="R4:V5" si="0">F4-L4</f>
        <v>#REF!</v>
      </c>
      <c r="S4" s="53" t="e">
        <f t="shared" si="0"/>
        <v>#REF!</v>
      </c>
      <c r="T4" s="53" t="e">
        <f t="shared" si="0"/>
        <v>#REF!</v>
      </c>
      <c r="U4" s="53" t="e">
        <f t="shared" si="0"/>
        <v>#REF!</v>
      </c>
      <c r="V4" s="53" t="e">
        <f t="shared" si="0"/>
        <v>#REF!</v>
      </c>
      <c r="W4" s="77" t="e">
        <f>SUM(R4:V4)</f>
        <v>#REF!</v>
      </c>
      <c r="X4" s="206" t="e">
        <f t="shared" ref="X4:AC5" si="1">L4/F4</f>
        <v>#REF!</v>
      </c>
      <c r="Y4" s="206" t="e">
        <f t="shared" si="1"/>
        <v>#REF!</v>
      </c>
      <c r="Z4" s="206" t="e">
        <f t="shared" si="1"/>
        <v>#REF!</v>
      </c>
      <c r="AA4" s="206" t="e">
        <f t="shared" si="1"/>
        <v>#REF!</v>
      </c>
      <c r="AB4" s="206" t="e">
        <f t="shared" si="1"/>
        <v>#REF!</v>
      </c>
      <c r="AC4" s="207" t="e">
        <f t="shared" si="1"/>
        <v>#REF!</v>
      </c>
    </row>
    <row r="5" spans="2:31" s="1" customFormat="1" x14ac:dyDescent="0.3">
      <c r="B5" s="89" t="s">
        <v>3</v>
      </c>
      <c r="C5" s="176" t="s">
        <v>23</v>
      </c>
      <c r="D5" s="270" t="s">
        <v>100</v>
      </c>
      <c r="E5" s="22" t="s">
        <v>22</v>
      </c>
      <c r="F5" s="32" t="e">
        <f>#REF!</f>
        <v>#REF!</v>
      </c>
      <c r="G5" s="31" t="e">
        <f>#REF!</f>
        <v>#REF!</v>
      </c>
      <c r="H5" s="31" t="e">
        <f>#REF!</f>
        <v>#REF!</v>
      </c>
      <c r="I5" s="31" t="e">
        <f>#REF!</f>
        <v>#REF!</v>
      </c>
      <c r="J5" s="70" t="e">
        <f>#REF!</f>
        <v>#REF!</v>
      </c>
      <c r="K5" s="72" t="e">
        <f>SUM(F5:J5)</f>
        <v>#REF!</v>
      </c>
      <c r="L5" s="43">
        <v>0</v>
      </c>
      <c r="M5" s="31">
        <v>0</v>
      </c>
      <c r="N5" s="28">
        <v>0</v>
      </c>
      <c r="O5" s="28">
        <v>0</v>
      </c>
      <c r="P5" s="70">
        <v>0</v>
      </c>
      <c r="Q5" s="44">
        <f>SUM(L5:P5)</f>
        <v>0</v>
      </c>
      <c r="R5" s="54" t="e">
        <f t="shared" si="0"/>
        <v>#REF!</v>
      </c>
      <c r="S5" s="28" t="e">
        <f t="shared" si="0"/>
        <v>#REF!</v>
      </c>
      <c r="T5" s="28" t="e">
        <f t="shared" si="0"/>
        <v>#REF!</v>
      </c>
      <c r="U5" s="28" t="e">
        <f t="shared" si="0"/>
        <v>#REF!</v>
      </c>
      <c r="V5" s="40" t="e">
        <f t="shared" si="0"/>
        <v>#REF!</v>
      </c>
      <c r="W5" s="44" t="e">
        <f>SUM(R5:V5)</f>
        <v>#REF!</v>
      </c>
      <c r="X5" s="208" t="e">
        <f t="shared" si="1"/>
        <v>#REF!</v>
      </c>
      <c r="Y5" s="209" t="e">
        <f t="shared" si="1"/>
        <v>#REF!</v>
      </c>
      <c r="Z5" s="209" t="e">
        <f t="shared" si="1"/>
        <v>#REF!</v>
      </c>
      <c r="AA5" s="209" t="e">
        <f t="shared" si="1"/>
        <v>#REF!</v>
      </c>
      <c r="AB5" s="210" t="e">
        <f t="shared" si="1"/>
        <v>#REF!</v>
      </c>
      <c r="AC5" s="211" t="e">
        <f t="shared" si="1"/>
        <v>#REF!</v>
      </c>
    </row>
    <row r="6" spans="2:31" s="74" customFormat="1" x14ac:dyDescent="0.3">
      <c r="C6" s="75"/>
      <c r="D6" s="307"/>
      <c r="E6" s="76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25"/>
      <c r="Y6" s="325"/>
      <c r="Z6" s="325"/>
      <c r="AA6" s="325"/>
      <c r="AB6" s="325"/>
      <c r="AC6" s="325"/>
    </row>
    <row r="7" spans="2:31" s="74" customFormat="1" x14ac:dyDescent="0.3">
      <c r="C7" s="75"/>
      <c r="D7" s="307"/>
      <c r="E7" s="76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25"/>
      <c r="Y7" s="325"/>
      <c r="Z7" s="325"/>
      <c r="AA7" s="325"/>
      <c r="AB7" s="325"/>
      <c r="AC7" s="325"/>
    </row>
    <row r="8" spans="2:31" s="74" customFormat="1" x14ac:dyDescent="0.3">
      <c r="C8" s="75"/>
      <c r="D8" s="307"/>
      <c r="E8" s="76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25"/>
      <c r="Y8" s="325"/>
      <c r="Z8" s="325"/>
      <c r="AA8" s="325"/>
      <c r="AB8" s="325"/>
      <c r="AC8" s="325"/>
    </row>
    <row r="9" spans="2:31" s="1" customFormat="1" x14ac:dyDescent="0.3">
      <c r="B9" s="120">
        <v>5.3</v>
      </c>
      <c r="C9" s="177" t="s">
        <v>68</v>
      </c>
      <c r="D9" s="273" t="s">
        <v>95</v>
      </c>
      <c r="E9" s="8" t="s">
        <v>58</v>
      </c>
      <c r="F9" s="32" t="e">
        <f>#REF!</f>
        <v>#REF!</v>
      </c>
      <c r="G9" s="31" t="e">
        <f>#REF!</f>
        <v>#REF!</v>
      </c>
      <c r="H9" s="31" t="e">
        <f>#REF!</f>
        <v>#REF!</v>
      </c>
      <c r="I9" s="31" t="e">
        <f>#REF!</f>
        <v>#REF!</v>
      </c>
      <c r="J9" s="70" t="e">
        <f>#REF!</f>
        <v>#REF!</v>
      </c>
      <c r="K9" s="72" t="e">
        <f>SUM(F9:J9)</f>
        <v>#REF!</v>
      </c>
      <c r="L9" s="43">
        <v>0</v>
      </c>
      <c r="M9" s="31">
        <v>0</v>
      </c>
      <c r="N9" s="28">
        <v>0</v>
      </c>
      <c r="O9" s="28">
        <v>0</v>
      </c>
      <c r="P9" s="390">
        <v>955313.87</v>
      </c>
      <c r="Q9" s="44">
        <f t="shared" ref="Q9:Q10" si="2">SUM(L9:P9)</f>
        <v>955313.87</v>
      </c>
      <c r="R9" s="54" t="e">
        <f t="shared" ref="R9:R11" si="3">F9-L9</f>
        <v>#REF!</v>
      </c>
      <c r="S9" s="28" t="e">
        <f t="shared" ref="S9:S11" si="4">G9-M9</f>
        <v>#REF!</v>
      </c>
      <c r="T9" s="28" t="e">
        <f t="shared" ref="T9:T11" si="5">H9-N9</f>
        <v>#REF!</v>
      </c>
      <c r="U9" s="28" t="e">
        <f t="shared" ref="U9:U11" si="6">I9-O9</f>
        <v>#REF!</v>
      </c>
      <c r="V9" s="40" t="e">
        <f t="shared" ref="V9:V11" si="7">J9-P9</f>
        <v>#REF!</v>
      </c>
      <c r="W9" s="44" t="e">
        <f t="shared" ref="W9:W11" si="8">SUM(R9:V9)</f>
        <v>#REF!</v>
      </c>
      <c r="X9" s="208" t="e">
        <f t="shared" ref="X9:X11" si="9">L9/F9</f>
        <v>#REF!</v>
      </c>
      <c r="Y9" s="209" t="e">
        <f t="shared" ref="Y9:Y11" si="10">M9/G9</f>
        <v>#REF!</v>
      </c>
      <c r="Z9" s="209" t="e">
        <f t="shared" ref="Z9:Z11" si="11">N9/H9</f>
        <v>#REF!</v>
      </c>
      <c r="AA9" s="209" t="e">
        <f t="shared" ref="AA9:AA11" si="12">O9/I9</f>
        <v>#REF!</v>
      </c>
      <c r="AB9" s="210" t="e">
        <f t="shared" ref="AB9:AB11" si="13">P9/J9</f>
        <v>#REF!</v>
      </c>
      <c r="AC9" s="211" t="e">
        <f t="shared" ref="AC9:AC11" si="14">Q9/K9</f>
        <v>#REF!</v>
      </c>
    </row>
    <row r="10" spans="2:31" s="1" customFormat="1" x14ac:dyDescent="0.3">
      <c r="B10" s="89">
        <v>5.3</v>
      </c>
      <c r="C10" s="178" t="s">
        <v>68</v>
      </c>
      <c r="D10" s="144" t="s">
        <v>92</v>
      </c>
      <c r="E10" s="178" t="s">
        <v>19</v>
      </c>
      <c r="F10" s="32" t="e">
        <f>#REF!</f>
        <v>#REF!</v>
      </c>
      <c r="G10" s="31" t="e">
        <f>#REF!</f>
        <v>#REF!</v>
      </c>
      <c r="H10" s="31" t="e">
        <f>#REF!</f>
        <v>#REF!</v>
      </c>
      <c r="I10" s="31" t="e">
        <f>#REF!</f>
        <v>#REF!</v>
      </c>
      <c r="J10" s="70" t="e">
        <f>#REF!</f>
        <v>#REF!</v>
      </c>
      <c r="K10" s="72" t="e">
        <f>SUM(F10:J10)</f>
        <v>#REF!</v>
      </c>
      <c r="L10" s="43">
        <v>0</v>
      </c>
      <c r="M10" s="31">
        <v>1043849.31</v>
      </c>
      <c r="N10" s="28">
        <v>0</v>
      </c>
      <c r="O10" s="28">
        <v>0</v>
      </c>
      <c r="P10" s="40">
        <v>0</v>
      </c>
      <c r="Q10" s="44">
        <f t="shared" si="2"/>
        <v>1043849.31</v>
      </c>
      <c r="R10" s="54" t="e">
        <f t="shared" si="3"/>
        <v>#REF!</v>
      </c>
      <c r="S10" s="28" t="e">
        <f t="shared" si="4"/>
        <v>#REF!</v>
      </c>
      <c r="T10" s="28" t="e">
        <f t="shared" si="5"/>
        <v>#REF!</v>
      </c>
      <c r="U10" s="28" t="e">
        <f t="shared" si="6"/>
        <v>#REF!</v>
      </c>
      <c r="V10" s="40" t="e">
        <f t="shared" si="7"/>
        <v>#REF!</v>
      </c>
      <c r="W10" s="44" t="e">
        <f t="shared" si="8"/>
        <v>#REF!</v>
      </c>
      <c r="X10" s="208" t="e">
        <f t="shared" si="9"/>
        <v>#REF!</v>
      </c>
      <c r="Y10" s="209" t="e">
        <f t="shared" si="10"/>
        <v>#REF!</v>
      </c>
      <c r="Z10" s="209" t="e">
        <f t="shared" si="11"/>
        <v>#REF!</v>
      </c>
      <c r="AA10" s="209" t="e">
        <f t="shared" si="12"/>
        <v>#REF!</v>
      </c>
      <c r="AB10" s="210" t="e">
        <f t="shared" si="13"/>
        <v>#REF!</v>
      </c>
      <c r="AC10" s="211" t="e">
        <f t="shared" si="14"/>
        <v>#REF!</v>
      </c>
      <c r="AE10" s="271"/>
    </row>
    <row r="11" spans="2:31" s="74" customFormat="1" x14ac:dyDescent="0.3">
      <c r="C11" s="75"/>
      <c r="D11" s="307"/>
      <c r="E11" s="76"/>
      <c r="F11" s="400" t="e">
        <f>SUM(F9:F10)</f>
        <v>#REF!</v>
      </c>
      <c r="G11" s="401" t="e">
        <f t="shared" ref="G11:Q11" si="15">SUM(G9:G10)</f>
        <v>#REF!</v>
      </c>
      <c r="H11" s="401" t="e">
        <f t="shared" si="15"/>
        <v>#REF!</v>
      </c>
      <c r="I11" s="401" t="e">
        <f t="shared" si="15"/>
        <v>#REF!</v>
      </c>
      <c r="J11" s="402" t="e">
        <f t="shared" si="15"/>
        <v>#REF!</v>
      </c>
      <c r="K11" s="403" t="e">
        <f t="shared" si="15"/>
        <v>#REF!</v>
      </c>
      <c r="L11" s="404">
        <f t="shared" si="15"/>
        <v>0</v>
      </c>
      <c r="M11" s="401">
        <f t="shared" si="15"/>
        <v>1043849.31</v>
      </c>
      <c r="N11" s="405">
        <f t="shared" si="15"/>
        <v>0</v>
      </c>
      <c r="O11" s="405">
        <f t="shared" si="15"/>
        <v>0</v>
      </c>
      <c r="P11" s="406">
        <f t="shared" si="15"/>
        <v>955313.87</v>
      </c>
      <c r="Q11" s="407">
        <f t="shared" si="15"/>
        <v>1999163.1800000002</v>
      </c>
      <c r="R11" s="54" t="e">
        <f t="shared" si="3"/>
        <v>#REF!</v>
      </c>
      <c r="S11" s="28" t="e">
        <f t="shared" si="4"/>
        <v>#REF!</v>
      </c>
      <c r="T11" s="28" t="e">
        <f t="shared" si="5"/>
        <v>#REF!</v>
      </c>
      <c r="U11" s="28" t="e">
        <f t="shared" si="6"/>
        <v>#REF!</v>
      </c>
      <c r="V11" s="40" t="e">
        <f t="shared" si="7"/>
        <v>#REF!</v>
      </c>
      <c r="W11" s="44" t="e">
        <f t="shared" si="8"/>
        <v>#REF!</v>
      </c>
      <c r="X11" s="208" t="e">
        <f t="shared" si="9"/>
        <v>#REF!</v>
      </c>
      <c r="Y11" s="209" t="e">
        <f t="shared" si="10"/>
        <v>#REF!</v>
      </c>
      <c r="Z11" s="209" t="e">
        <f t="shared" si="11"/>
        <v>#REF!</v>
      </c>
      <c r="AA11" s="209" t="e">
        <f t="shared" si="12"/>
        <v>#REF!</v>
      </c>
      <c r="AB11" s="210" t="e">
        <f t="shared" si="13"/>
        <v>#REF!</v>
      </c>
      <c r="AC11" s="211" t="e">
        <f t="shared" si="14"/>
        <v>#REF!</v>
      </c>
    </row>
    <row r="12" spans="2:31" s="74" customFormat="1" x14ac:dyDescent="0.3">
      <c r="C12" s="75"/>
      <c r="D12" s="307"/>
      <c r="E12" s="76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25"/>
      <c r="Y12" s="325"/>
      <c r="Z12" s="325"/>
      <c r="AA12" s="325"/>
      <c r="AB12" s="325"/>
      <c r="AC12" s="325"/>
    </row>
    <row r="13" spans="2:31" s="74" customFormat="1" x14ac:dyDescent="0.3">
      <c r="C13" s="75"/>
      <c r="D13" s="307"/>
      <c r="E13" s="76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25"/>
      <c r="Y13" s="325"/>
      <c r="Z13" s="325"/>
      <c r="AA13" s="325"/>
      <c r="AB13" s="325"/>
      <c r="AC13" s="325"/>
    </row>
    <row r="14" spans="2:31" s="1" customFormat="1" x14ac:dyDescent="0.3">
      <c r="B14" s="89" t="s">
        <v>70</v>
      </c>
      <c r="C14" s="176" t="s">
        <v>24</v>
      </c>
      <c r="D14" s="148" t="s">
        <v>112</v>
      </c>
      <c r="E14" s="22" t="s">
        <v>122</v>
      </c>
      <c r="F14" s="32" t="e">
        <f>#REF!</f>
        <v>#REF!</v>
      </c>
      <c r="G14" s="31" t="e">
        <f>#REF!</f>
        <v>#REF!</v>
      </c>
      <c r="H14" s="31" t="e">
        <f>#REF!</f>
        <v>#REF!</v>
      </c>
      <c r="I14" s="31" t="e">
        <f>#REF!</f>
        <v>#REF!</v>
      </c>
      <c r="J14" s="70" t="e">
        <f>#REF!</f>
        <v>#REF!</v>
      </c>
      <c r="K14" s="72" t="e">
        <f t="shared" ref="K14:K19" si="16">SUM(F14:J14)</f>
        <v>#REF!</v>
      </c>
      <c r="L14" s="43">
        <v>107579.84</v>
      </c>
      <c r="M14" s="31">
        <v>0</v>
      </c>
      <c r="N14" s="28">
        <v>0</v>
      </c>
      <c r="O14" s="28">
        <v>0</v>
      </c>
      <c r="P14" s="40">
        <v>0</v>
      </c>
      <c r="Q14" s="40">
        <f t="shared" ref="Q14:Q19" si="17">SUM(L14:P14)</f>
        <v>107579.84</v>
      </c>
      <c r="R14" s="43" t="e">
        <f t="shared" ref="R14:R20" si="18">F14-L14</f>
        <v>#REF!</v>
      </c>
      <c r="S14" s="28" t="e">
        <f t="shared" ref="S14:S20" si="19">G14-M14</f>
        <v>#REF!</v>
      </c>
      <c r="T14" s="28" t="e">
        <f t="shared" ref="T14:T20" si="20">H14-N14</f>
        <v>#REF!</v>
      </c>
      <c r="U14" s="28" t="e">
        <f t="shared" ref="U14:U20" si="21">I14-O14</f>
        <v>#REF!</v>
      </c>
      <c r="V14" s="40" t="e">
        <f t="shared" ref="V14:V20" si="22">J14-P14</f>
        <v>#REF!</v>
      </c>
      <c r="W14" s="44" t="e">
        <f t="shared" ref="W14:W20" si="23">SUM(R14:V14)</f>
        <v>#REF!</v>
      </c>
      <c r="X14" s="239" t="e">
        <f t="shared" ref="X14:X20" si="24">L14/F14</f>
        <v>#REF!</v>
      </c>
      <c r="Y14" s="209" t="e">
        <f t="shared" ref="Y14:Y20" si="25">M14/G14</f>
        <v>#REF!</v>
      </c>
      <c r="Z14" s="209" t="e">
        <f t="shared" ref="Z14:Z20" si="26">N14/H14</f>
        <v>#REF!</v>
      </c>
      <c r="AA14" s="209" t="e">
        <f t="shared" ref="AA14:AA20" si="27">O14/I14</f>
        <v>#REF!</v>
      </c>
      <c r="AB14" s="210" t="e">
        <f t="shared" ref="AB14:AB20" si="28">P14/J14</f>
        <v>#REF!</v>
      </c>
      <c r="AC14" s="211" t="e">
        <f t="shared" ref="AC14:AC20" si="29">Q14/K14</f>
        <v>#REF!</v>
      </c>
    </row>
    <row r="15" spans="2:31" s="1" customFormat="1" x14ac:dyDescent="0.3">
      <c r="B15" s="120">
        <v>5.2</v>
      </c>
      <c r="C15" s="177" t="s">
        <v>24</v>
      </c>
      <c r="D15" s="273" t="s">
        <v>98</v>
      </c>
      <c r="E15" s="22" t="s">
        <v>13</v>
      </c>
      <c r="F15" s="32" t="e">
        <f>#REF!</f>
        <v>#REF!</v>
      </c>
      <c r="G15" s="31" t="e">
        <f>#REF!</f>
        <v>#REF!</v>
      </c>
      <c r="H15" s="31" t="e">
        <f>#REF!</f>
        <v>#REF!</v>
      </c>
      <c r="I15" s="31" t="e">
        <f>#REF!</f>
        <v>#REF!</v>
      </c>
      <c r="J15" s="70" t="e">
        <f>#REF!</f>
        <v>#REF!</v>
      </c>
      <c r="K15" s="123" t="e">
        <f t="shared" si="16"/>
        <v>#REF!</v>
      </c>
      <c r="L15" s="32">
        <v>231199.26</v>
      </c>
      <c r="M15" s="31">
        <v>192790.14</v>
      </c>
      <c r="N15" s="28">
        <v>0</v>
      </c>
      <c r="O15" s="393">
        <v>26632.980000000003</v>
      </c>
      <c r="P15" s="40">
        <v>0</v>
      </c>
      <c r="Q15" s="44">
        <f t="shared" si="17"/>
        <v>450622.38</v>
      </c>
      <c r="R15" s="54" t="e">
        <f t="shared" si="18"/>
        <v>#REF!</v>
      </c>
      <c r="S15" s="28" t="e">
        <f t="shared" si="19"/>
        <v>#REF!</v>
      </c>
      <c r="T15" s="28" t="e">
        <f t="shared" si="20"/>
        <v>#REF!</v>
      </c>
      <c r="U15" s="28" t="e">
        <f t="shared" si="21"/>
        <v>#REF!</v>
      </c>
      <c r="V15" s="40" t="e">
        <f t="shared" si="22"/>
        <v>#REF!</v>
      </c>
      <c r="W15" s="44" t="e">
        <f t="shared" si="23"/>
        <v>#REF!</v>
      </c>
      <c r="X15" s="208" t="e">
        <f t="shared" si="24"/>
        <v>#REF!</v>
      </c>
      <c r="Y15" s="209" t="e">
        <f t="shared" si="25"/>
        <v>#REF!</v>
      </c>
      <c r="Z15" s="209" t="e">
        <f t="shared" si="26"/>
        <v>#REF!</v>
      </c>
      <c r="AA15" s="209" t="e">
        <f t="shared" si="27"/>
        <v>#REF!</v>
      </c>
      <c r="AB15" s="210" t="e">
        <f t="shared" si="28"/>
        <v>#REF!</v>
      </c>
      <c r="AC15" s="211" t="e">
        <f t="shared" si="29"/>
        <v>#REF!</v>
      </c>
    </row>
    <row r="16" spans="2:31" s="1" customFormat="1" x14ac:dyDescent="0.3">
      <c r="B16" s="89">
        <v>6.1</v>
      </c>
      <c r="C16" s="178" t="s">
        <v>24</v>
      </c>
      <c r="D16" s="144" t="s">
        <v>107</v>
      </c>
      <c r="E16" s="22" t="s">
        <v>6</v>
      </c>
      <c r="F16" s="32" t="e">
        <f>#REF!</f>
        <v>#REF!</v>
      </c>
      <c r="G16" s="31" t="e">
        <f>#REF!</f>
        <v>#REF!</v>
      </c>
      <c r="H16" s="31" t="e">
        <f>#REF!</f>
        <v>#REF!</v>
      </c>
      <c r="I16" s="31" t="e">
        <f>#REF!</f>
        <v>#REF!</v>
      </c>
      <c r="J16" s="70" t="e">
        <f>#REF!</f>
        <v>#REF!</v>
      </c>
      <c r="K16" s="72" t="e">
        <f t="shared" si="16"/>
        <v>#REF!</v>
      </c>
      <c r="L16" s="43">
        <v>23528.720000000001</v>
      </c>
      <c r="M16" s="31">
        <v>335776.38</v>
      </c>
      <c r="N16" s="28">
        <v>0</v>
      </c>
      <c r="O16" s="28">
        <v>0</v>
      </c>
      <c r="P16" s="40">
        <v>0</v>
      </c>
      <c r="Q16" s="44">
        <f t="shared" si="17"/>
        <v>359305.1</v>
      </c>
      <c r="R16" s="54" t="e">
        <f t="shared" si="18"/>
        <v>#REF!</v>
      </c>
      <c r="S16" s="28" t="e">
        <f t="shared" si="19"/>
        <v>#REF!</v>
      </c>
      <c r="T16" s="28" t="e">
        <f t="shared" si="20"/>
        <v>#REF!</v>
      </c>
      <c r="U16" s="28" t="e">
        <f t="shared" si="21"/>
        <v>#REF!</v>
      </c>
      <c r="V16" s="40" t="e">
        <f t="shared" si="22"/>
        <v>#REF!</v>
      </c>
      <c r="W16" s="44" t="e">
        <f t="shared" si="23"/>
        <v>#REF!</v>
      </c>
      <c r="X16" s="208" t="e">
        <f t="shared" si="24"/>
        <v>#REF!</v>
      </c>
      <c r="Y16" s="209" t="e">
        <f t="shared" si="25"/>
        <v>#REF!</v>
      </c>
      <c r="Z16" s="209" t="e">
        <f t="shared" si="26"/>
        <v>#REF!</v>
      </c>
      <c r="AA16" s="209" t="e">
        <f t="shared" si="27"/>
        <v>#REF!</v>
      </c>
      <c r="AB16" s="210" t="e">
        <f t="shared" si="28"/>
        <v>#REF!</v>
      </c>
      <c r="AC16" s="211" t="e">
        <f t="shared" si="29"/>
        <v>#REF!</v>
      </c>
    </row>
    <row r="17" spans="2:31" s="1" customFormat="1" x14ac:dyDescent="0.3">
      <c r="B17" s="89">
        <v>6.2</v>
      </c>
      <c r="C17" s="177" t="s">
        <v>24</v>
      </c>
      <c r="D17" s="145"/>
      <c r="E17" s="195"/>
      <c r="F17" s="32" t="e">
        <f>#REF!</f>
        <v>#REF!</v>
      </c>
      <c r="G17" s="31" t="e">
        <f>#REF!</f>
        <v>#REF!</v>
      </c>
      <c r="H17" s="31" t="e">
        <f>#REF!</f>
        <v>#REF!</v>
      </c>
      <c r="I17" s="31" t="e">
        <f>#REF!</f>
        <v>#REF!</v>
      </c>
      <c r="J17" s="70" t="e">
        <f>#REF!</f>
        <v>#REF!</v>
      </c>
      <c r="K17" s="72" t="e">
        <f t="shared" si="16"/>
        <v>#REF!</v>
      </c>
      <c r="L17" s="43">
        <v>0</v>
      </c>
      <c r="M17" s="31">
        <v>0</v>
      </c>
      <c r="N17" s="28">
        <v>0</v>
      </c>
      <c r="O17" s="28">
        <v>0</v>
      </c>
      <c r="P17" s="40">
        <v>0</v>
      </c>
      <c r="Q17" s="44">
        <f t="shared" si="17"/>
        <v>0</v>
      </c>
      <c r="R17" s="54" t="e">
        <f t="shared" si="18"/>
        <v>#REF!</v>
      </c>
      <c r="S17" s="28" t="e">
        <f t="shared" si="19"/>
        <v>#REF!</v>
      </c>
      <c r="T17" s="28" t="e">
        <f t="shared" si="20"/>
        <v>#REF!</v>
      </c>
      <c r="U17" s="28" t="e">
        <f t="shared" si="21"/>
        <v>#REF!</v>
      </c>
      <c r="V17" s="40" t="e">
        <f t="shared" si="22"/>
        <v>#REF!</v>
      </c>
      <c r="W17" s="44" t="e">
        <f t="shared" si="23"/>
        <v>#REF!</v>
      </c>
      <c r="X17" s="208" t="e">
        <f t="shared" si="24"/>
        <v>#REF!</v>
      </c>
      <c r="Y17" s="209" t="e">
        <f t="shared" si="25"/>
        <v>#REF!</v>
      </c>
      <c r="Z17" s="209" t="e">
        <f t="shared" si="26"/>
        <v>#REF!</v>
      </c>
      <c r="AA17" s="209" t="e">
        <f t="shared" si="27"/>
        <v>#REF!</v>
      </c>
      <c r="AB17" s="210" t="e">
        <f t="shared" si="28"/>
        <v>#REF!</v>
      </c>
      <c r="AC17" s="211" t="e">
        <f t="shared" si="29"/>
        <v>#REF!</v>
      </c>
    </row>
    <row r="18" spans="2:31" s="1" customFormat="1" x14ac:dyDescent="0.3">
      <c r="B18" s="121">
        <v>6.3</v>
      </c>
      <c r="C18" s="178" t="s">
        <v>24</v>
      </c>
      <c r="D18" s="144" t="s">
        <v>109</v>
      </c>
      <c r="E18" s="22" t="s">
        <v>15</v>
      </c>
      <c r="F18" s="32" t="e">
        <f>#REF!</f>
        <v>#REF!</v>
      </c>
      <c r="G18" s="31" t="e">
        <f>#REF!</f>
        <v>#REF!</v>
      </c>
      <c r="H18" s="31" t="e">
        <f>#REF!</f>
        <v>#REF!</v>
      </c>
      <c r="I18" s="31" t="e">
        <f>#REF!</f>
        <v>#REF!</v>
      </c>
      <c r="J18" s="70" t="e">
        <f>#REF!</f>
        <v>#REF!</v>
      </c>
      <c r="K18" s="72" t="e">
        <f t="shared" si="16"/>
        <v>#REF!</v>
      </c>
      <c r="L18" s="43">
        <v>0</v>
      </c>
      <c r="M18" s="31">
        <v>162487.96</v>
      </c>
      <c r="N18" s="28">
        <v>0</v>
      </c>
      <c r="O18" s="28">
        <v>0</v>
      </c>
      <c r="P18" s="390">
        <v>80622.16</v>
      </c>
      <c r="Q18" s="44">
        <f t="shared" si="17"/>
        <v>243110.12</v>
      </c>
      <c r="R18" s="54" t="e">
        <f t="shared" si="18"/>
        <v>#REF!</v>
      </c>
      <c r="S18" s="28" t="e">
        <f t="shared" si="19"/>
        <v>#REF!</v>
      </c>
      <c r="T18" s="28" t="e">
        <f t="shared" si="20"/>
        <v>#REF!</v>
      </c>
      <c r="U18" s="28" t="e">
        <f t="shared" si="21"/>
        <v>#REF!</v>
      </c>
      <c r="V18" s="40" t="e">
        <f t="shared" si="22"/>
        <v>#REF!</v>
      </c>
      <c r="W18" s="44" t="e">
        <f t="shared" si="23"/>
        <v>#REF!</v>
      </c>
      <c r="X18" s="208" t="e">
        <f t="shared" si="24"/>
        <v>#REF!</v>
      </c>
      <c r="Y18" s="209" t="e">
        <f t="shared" si="25"/>
        <v>#REF!</v>
      </c>
      <c r="Z18" s="209" t="e">
        <f t="shared" si="26"/>
        <v>#REF!</v>
      </c>
      <c r="AA18" s="209" t="e">
        <f t="shared" si="27"/>
        <v>#REF!</v>
      </c>
      <c r="AB18" s="210" t="e">
        <f t="shared" si="28"/>
        <v>#REF!</v>
      </c>
      <c r="AC18" s="211" t="e">
        <f t="shared" si="29"/>
        <v>#REF!</v>
      </c>
    </row>
    <row r="19" spans="2:31" s="1" customFormat="1" x14ac:dyDescent="0.3">
      <c r="B19" s="121" t="s">
        <v>0</v>
      </c>
      <c r="C19" s="186" t="s">
        <v>24</v>
      </c>
      <c r="D19" s="145"/>
      <c r="E19" s="194"/>
      <c r="F19" s="128" t="e">
        <f>#REF!</f>
        <v>#REF!</v>
      </c>
      <c r="G19" s="126" t="e">
        <f>#REF!</f>
        <v>#REF!</v>
      </c>
      <c r="H19" s="126" t="e">
        <f>#REF!</f>
        <v>#REF!</v>
      </c>
      <c r="I19" s="126" t="e">
        <f>#REF!</f>
        <v>#REF!</v>
      </c>
      <c r="J19" s="106" t="e">
        <f>#REF!</f>
        <v>#REF!</v>
      </c>
      <c r="K19" s="124" t="e">
        <f t="shared" si="16"/>
        <v>#REF!</v>
      </c>
      <c r="L19" s="79">
        <v>0</v>
      </c>
      <c r="M19" s="126">
        <v>0</v>
      </c>
      <c r="N19" s="78">
        <v>0</v>
      </c>
      <c r="O19" s="78">
        <v>0</v>
      </c>
      <c r="P19" s="39">
        <v>0</v>
      </c>
      <c r="Q19" s="77">
        <f t="shared" si="17"/>
        <v>0</v>
      </c>
      <c r="R19" s="53" t="e">
        <f t="shared" si="18"/>
        <v>#REF!</v>
      </c>
      <c r="S19" s="78" t="e">
        <f t="shared" si="19"/>
        <v>#REF!</v>
      </c>
      <c r="T19" s="78" t="e">
        <f t="shared" si="20"/>
        <v>#REF!</v>
      </c>
      <c r="U19" s="78" t="e">
        <f t="shared" si="21"/>
        <v>#REF!</v>
      </c>
      <c r="V19" s="39" t="e">
        <f t="shared" si="22"/>
        <v>#REF!</v>
      </c>
      <c r="W19" s="77" t="e">
        <f t="shared" si="23"/>
        <v>#REF!</v>
      </c>
      <c r="X19" s="206" t="e">
        <f t="shared" si="24"/>
        <v>#REF!</v>
      </c>
      <c r="Y19" s="220" t="e">
        <f t="shared" si="25"/>
        <v>#REF!</v>
      </c>
      <c r="Z19" s="220" t="e">
        <f t="shared" si="26"/>
        <v>#REF!</v>
      </c>
      <c r="AA19" s="220" t="e">
        <f t="shared" si="27"/>
        <v>#REF!</v>
      </c>
      <c r="AB19" s="221" t="e">
        <f t="shared" si="28"/>
        <v>#REF!</v>
      </c>
      <c r="AC19" s="207" t="e">
        <f t="shared" si="29"/>
        <v>#REF!</v>
      </c>
    </row>
    <row r="20" spans="2:31" s="74" customFormat="1" x14ac:dyDescent="0.3">
      <c r="C20" s="75"/>
      <c r="D20" s="307"/>
      <c r="E20" s="76"/>
      <c r="F20" s="400" t="e">
        <f>SUM(F14:F19)</f>
        <v>#REF!</v>
      </c>
      <c r="G20" s="401" t="e">
        <f t="shared" ref="G20:Q20" si="30">SUM(G14:G19)</f>
        <v>#REF!</v>
      </c>
      <c r="H20" s="401" t="e">
        <f t="shared" si="30"/>
        <v>#REF!</v>
      </c>
      <c r="I20" s="401" t="e">
        <f t="shared" si="30"/>
        <v>#REF!</v>
      </c>
      <c r="J20" s="402" t="e">
        <f t="shared" si="30"/>
        <v>#REF!</v>
      </c>
      <c r="K20" s="403" t="e">
        <f t="shared" si="30"/>
        <v>#REF!</v>
      </c>
      <c r="L20" s="404">
        <f t="shared" si="30"/>
        <v>362307.81999999995</v>
      </c>
      <c r="M20" s="401">
        <f t="shared" si="30"/>
        <v>691054.48</v>
      </c>
      <c r="N20" s="405">
        <f t="shared" si="30"/>
        <v>0</v>
      </c>
      <c r="O20" s="405">
        <f t="shared" si="30"/>
        <v>26632.980000000003</v>
      </c>
      <c r="P20" s="406">
        <f t="shared" si="30"/>
        <v>80622.16</v>
      </c>
      <c r="Q20" s="407">
        <f t="shared" si="30"/>
        <v>1160617.44</v>
      </c>
      <c r="R20" s="54" t="e">
        <f t="shared" si="18"/>
        <v>#REF!</v>
      </c>
      <c r="S20" s="28" t="e">
        <f t="shared" si="19"/>
        <v>#REF!</v>
      </c>
      <c r="T20" s="28" t="e">
        <f t="shared" si="20"/>
        <v>#REF!</v>
      </c>
      <c r="U20" s="28" t="e">
        <f t="shared" si="21"/>
        <v>#REF!</v>
      </c>
      <c r="V20" s="40" t="e">
        <f t="shared" si="22"/>
        <v>#REF!</v>
      </c>
      <c r="W20" s="44" t="e">
        <f t="shared" si="23"/>
        <v>#REF!</v>
      </c>
      <c r="X20" s="208" t="e">
        <f t="shared" si="24"/>
        <v>#REF!</v>
      </c>
      <c r="Y20" s="209" t="e">
        <f t="shared" si="25"/>
        <v>#REF!</v>
      </c>
      <c r="Z20" s="209" t="e">
        <f t="shared" si="26"/>
        <v>#REF!</v>
      </c>
      <c r="AA20" s="209" t="e">
        <f t="shared" si="27"/>
        <v>#REF!</v>
      </c>
      <c r="AB20" s="210" t="e">
        <f t="shared" si="28"/>
        <v>#REF!</v>
      </c>
      <c r="AC20" s="211" t="e">
        <f t="shared" si="29"/>
        <v>#REF!</v>
      </c>
    </row>
    <row r="21" spans="2:31" s="74" customFormat="1" x14ac:dyDescent="0.3">
      <c r="C21" s="75"/>
      <c r="D21" s="307"/>
      <c r="E21" s="76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25"/>
      <c r="Y21" s="325"/>
      <c r="Z21" s="325"/>
      <c r="AA21" s="325"/>
      <c r="AB21" s="325"/>
      <c r="AC21" s="325"/>
    </row>
    <row r="22" spans="2:31" s="74" customFormat="1" x14ac:dyDescent="0.3">
      <c r="C22" s="75"/>
      <c r="D22" s="307"/>
      <c r="E22" s="76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25"/>
      <c r="Y22" s="325"/>
      <c r="Z22" s="325"/>
      <c r="AA22" s="325"/>
      <c r="AB22" s="325"/>
      <c r="AC22" s="325"/>
    </row>
    <row r="23" spans="2:31" s="1" customFormat="1" x14ac:dyDescent="0.3">
      <c r="B23" s="89" t="s">
        <v>70</v>
      </c>
      <c r="C23" s="176" t="s">
        <v>27</v>
      </c>
      <c r="D23" s="144" t="s">
        <v>113</v>
      </c>
      <c r="E23" s="178" t="s">
        <v>123</v>
      </c>
      <c r="F23" s="32" t="e">
        <f>#REF!</f>
        <v>#REF!</v>
      </c>
      <c r="G23" s="31" t="e">
        <f>#REF!</f>
        <v>#REF!</v>
      </c>
      <c r="H23" s="31" t="e">
        <f>#REF!</f>
        <v>#REF!</v>
      </c>
      <c r="I23" s="31" t="e">
        <f>#REF!</f>
        <v>#REF!</v>
      </c>
      <c r="J23" s="70" t="e">
        <f>#REF!</f>
        <v>#REF!</v>
      </c>
      <c r="K23" s="72" t="e">
        <f t="shared" ref="K23:K28" si="31">SUM(F23:J23)</f>
        <v>#REF!</v>
      </c>
      <c r="L23" s="32">
        <v>3020.58</v>
      </c>
      <c r="M23" s="31">
        <v>0</v>
      </c>
      <c r="N23" s="31">
        <v>0</v>
      </c>
      <c r="O23" s="31">
        <v>0</v>
      </c>
      <c r="P23" s="70">
        <v>0</v>
      </c>
      <c r="Q23" s="70">
        <f t="shared" ref="Q23:Q29" si="32">SUM(L23:P23)</f>
        <v>3020.58</v>
      </c>
      <c r="R23" s="43" t="e">
        <f t="shared" ref="R23:R30" si="33">F23-L23</f>
        <v>#REF!</v>
      </c>
      <c r="S23" s="28" t="e">
        <f t="shared" ref="S23:S30" si="34">G23-M23</f>
        <v>#REF!</v>
      </c>
      <c r="T23" s="28" t="e">
        <f t="shared" ref="T23:T30" si="35">H23-N23</f>
        <v>#REF!</v>
      </c>
      <c r="U23" s="28" t="e">
        <f t="shared" ref="U23:U30" si="36">I23-O23</f>
        <v>#REF!</v>
      </c>
      <c r="V23" s="40" t="e">
        <f t="shared" ref="V23:V30" si="37">J23-P23</f>
        <v>#REF!</v>
      </c>
      <c r="W23" s="44" t="e">
        <f t="shared" ref="W23:W30" si="38">SUM(R23:V23)</f>
        <v>#REF!</v>
      </c>
      <c r="X23" s="239" t="e">
        <f t="shared" ref="X23:X30" si="39">L23/F23</f>
        <v>#REF!</v>
      </c>
      <c r="Y23" s="209" t="e">
        <f t="shared" ref="Y23:Y30" si="40">M23/G23</f>
        <v>#REF!</v>
      </c>
      <c r="Z23" s="209" t="e">
        <f t="shared" ref="Z23:Z30" si="41">N23/H23</f>
        <v>#REF!</v>
      </c>
      <c r="AA23" s="209" t="e">
        <f t="shared" ref="AA23:AA30" si="42">O23/I23</f>
        <v>#REF!</v>
      </c>
      <c r="AB23" s="210" t="e">
        <f t="shared" ref="AB23:AB30" si="43">P23/J23</f>
        <v>#REF!</v>
      </c>
      <c r="AC23" s="211" t="e">
        <f t="shared" ref="AC23:AC30" si="44">Q23/K23</f>
        <v>#REF!</v>
      </c>
    </row>
    <row r="24" spans="2:31" s="1" customFormat="1" x14ac:dyDescent="0.3">
      <c r="B24" s="89" t="s">
        <v>70</v>
      </c>
      <c r="C24" s="176" t="s">
        <v>27</v>
      </c>
      <c r="D24" s="144" t="s">
        <v>114</v>
      </c>
      <c r="E24" s="178" t="s">
        <v>124</v>
      </c>
      <c r="F24" s="32" t="e">
        <f>#REF!</f>
        <v>#REF!</v>
      </c>
      <c r="G24" s="31" t="e">
        <f>#REF!</f>
        <v>#REF!</v>
      </c>
      <c r="H24" s="31" t="e">
        <f>#REF!</f>
        <v>#REF!</v>
      </c>
      <c r="I24" s="31" t="e">
        <f>#REF!</f>
        <v>#REF!</v>
      </c>
      <c r="J24" s="70" t="e">
        <f>#REF!</f>
        <v>#REF!</v>
      </c>
      <c r="K24" s="72" t="e">
        <f t="shared" si="31"/>
        <v>#REF!</v>
      </c>
      <c r="L24" s="32">
        <v>27868.28</v>
      </c>
      <c r="M24" s="31">
        <v>0</v>
      </c>
      <c r="N24" s="31">
        <v>0</v>
      </c>
      <c r="O24" s="31">
        <v>0</v>
      </c>
      <c r="P24" s="70">
        <v>0</v>
      </c>
      <c r="Q24" s="70">
        <f t="shared" si="32"/>
        <v>27868.28</v>
      </c>
      <c r="R24" s="43" t="e">
        <f t="shared" si="33"/>
        <v>#REF!</v>
      </c>
      <c r="S24" s="28" t="e">
        <f t="shared" si="34"/>
        <v>#REF!</v>
      </c>
      <c r="T24" s="28" t="e">
        <f t="shared" si="35"/>
        <v>#REF!</v>
      </c>
      <c r="U24" s="28" t="e">
        <f t="shared" si="36"/>
        <v>#REF!</v>
      </c>
      <c r="V24" s="40" t="e">
        <f t="shared" si="37"/>
        <v>#REF!</v>
      </c>
      <c r="W24" s="44" t="e">
        <f t="shared" si="38"/>
        <v>#REF!</v>
      </c>
      <c r="X24" s="239" t="e">
        <f t="shared" si="39"/>
        <v>#REF!</v>
      </c>
      <c r="Y24" s="209" t="e">
        <f t="shared" si="40"/>
        <v>#REF!</v>
      </c>
      <c r="Z24" s="209" t="e">
        <f t="shared" si="41"/>
        <v>#REF!</v>
      </c>
      <c r="AA24" s="209" t="e">
        <f t="shared" si="42"/>
        <v>#REF!</v>
      </c>
      <c r="AB24" s="210" t="e">
        <f t="shared" si="43"/>
        <v>#REF!</v>
      </c>
      <c r="AC24" s="211" t="e">
        <f t="shared" si="44"/>
        <v>#REF!</v>
      </c>
    </row>
    <row r="25" spans="2:31" s="1" customFormat="1" x14ac:dyDescent="0.3">
      <c r="B25" s="89">
        <v>3.1</v>
      </c>
      <c r="C25" s="178" t="s">
        <v>27</v>
      </c>
      <c r="D25" s="144" t="s">
        <v>84</v>
      </c>
      <c r="E25" s="178" t="s">
        <v>28</v>
      </c>
      <c r="F25" s="32" t="e">
        <f>#REF!</f>
        <v>#REF!</v>
      </c>
      <c r="G25" s="31" t="e">
        <f>#REF!</f>
        <v>#REF!</v>
      </c>
      <c r="H25" s="31" t="e">
        <f>#REF!</f>
        <v>#REF!</v>
      </c>
      <c r="I25" s="31" t="e">
        <f>#REF!</f>
        <v>#REF!</v>
      </c>
      <c r="J25" s="70" t="e">
        <f>#REF!</f>
        <v>#REF!</v>
      </c>
      <c r="K25" s="72" t="e">
        <f t="shared" si="31"/>
        <v>#REF!</v>
      </c>
      <c r="L25" s="32">
        <v>36910.65</v>
      </c>
      <c r="M25" s="31">
        <v>118930.1</v>
      </c>
      <c r="N25" s="31">
        <v>0</v>
      </c>
      <c r="O25" s="393">
        <v>24871.84</v>
      </c>
      <c r="P25" s="70">
        <v>0</v>
      </c>
      <c r="Q25" s="72">
        <f t="shared" si="32"/>
        <v>180712.59</v>
      </c>
      <c r="R25" s="54" t="e">
        <f t="shared" si="33"/>
        <v>#REF!</v>
      </c>
      <c r="S25" s="28" t="e">
        <f t="shared" si="34"/>
        <v>#REF!</v>
      </c>
      <c r="T25" s="28" t="e">
        <f t="shared" si="35"/>
        <v>#REF!</v>
      </c>
      <c r="U25" s="28" t="e">
        <f t="shared" si="36"/>
        <v>#REF!</v>
      </c>
      <c r="V25" s="40" t="e">
        <f t="shared" si="37"/>
        <v>#REF!</v>
      </c>
      <c r="W25" s="44" t="e">
        <f t="shared" si="38"/>
        <v>#REF!</v>
      </c>
      <c r="X25" s="208" t="e">
        <f t="shared" si="39"/>
        <v>#REF!</v>
      </c>
      <c r="Y25" s="209" t="e">
        <f t="shared" si="40"/>
        <v>#REF!</v>
      </c>
      <c r="Z25" s="209" t="e">
        <f t="shared" si="41"/>
        <v>#REF!</v>
      </c>
      <c r="AA25" s="209" t="e">
        <f t="shared" si="42"/>
        <v>#REF!</v>
      </c>
      <c r="AB25" s="210" t="e">
        <f t="shared" si="43"/>
        <v>#REF!</v>
      </c>
      <c r="AC25" s="211" t="e">
        <f t="shared" si="44"/>
        <v>#REF!</v>
      </c>
    </row>
    <row r="26" spans="2:31" s="1" customFormat="1" x14ac:dyDescent="0.3">
      <c r="B26" s="89">
        <v>3.2</v>
      </c>
      <c r="C26" s="176" t="s">
        <v>27</v>
      </c>
      <c r="D26" s="144" t="s">
        <v>85</v>
      </c>
      <c r="E26" s="178" t="s">
        <v>8</v>
      </c>
      <c r="F26" s="32" t="e">
        <f>#REF!</f>
        <v>#REF!</v>
      </c>
      <c r="G26" s="31" t="e">
        <f>#REF!</f>
        <v>#REF!</v>
      </c>
      <c r="H26" s="31" t="e">
        <f>#REF!</f>
        <v>#REF!</v>
      </c>
      <c r="I26" s="31" t="e">
        <f>#REF!</f>
        <v>#REF!</v>
      </c>
      <c r="J26" s="70" t="e">
        <f>#REF!</f>
        <v>#REF!</v>
      </c>
      <c r="K26" s="72" t="e">
        <f t="shared" si="31"/>
        <v>#REF!</v>
      </c>
      <c r="L26" s="32">
        <v>20441.12</v>
      </c>
      <c r="M26" s="31">
        <v>203570.23</v>
      </c>
      <c r="N26" s="31">
        <v>0</v>
      </c>
      <c r="O26" s="31">
        <v>0</v>
      </c>
      <c r="P26" s="70">
        <v>0</v>
      </c>
      <c r="Q26" s="72">
        <f t="shared" si="32"/>
        <v>224011.35</v>
      </c>
      <c r="R26" s="54" t="e">
        <f t="shared" si="33"/>
        <v>#REF!</v>
      </c>
      <c r="S26" s="28" t="e">
        <f t="shared" si="34"/>
        <v>#REF!</v>
      </c>
      <c r="T26" s="28" t="e">
        <f t="shared" si="35"/>
        <v>#REF!</v>
      </c>
      <c r="U26" s="28" t="e">
        <f t="shared" si="36"/>
        <v>#REF!</v>
      </c>
      <c r="V26" s="40" t="e">
        <f t="shared" si="37"/>
        <v>#REF!</v>
      </c>
      <c r="W26" s="44" t="e">
        <f t="shared" si="38"/>
        <v>#REF!</v>
      </c>
      <c r="X26" s="208" t="e">
        <f t="shared" si="39"/>
        <v>#REF!</v>
      </c>
      <c r="Y26" s="209" t="e">
        <f t="shared" si="40"/>
        <v>#REF!</v>
      </c>
      <c r="Z26" s="209" t="e">
        <f t="shared" si="41"/>
        <v>#REF!</v>
      </c>
      <c r="AA26" s="209" t="e">
        <f t="shared" si="42"/>
        <v>#REF!</v>
      </c>
      <c r="AB26" s="210" t="e">
        <f t="shared" si="43"/>
        <v>#REF!</v>
      </c>
      <c r="AC26" s="211" t="e">
        <f t="shared" si="44"/>
        <v>#REF!</v>
      </c>
    </row>
    <row r="27" spans="2:31" s="1" customFormat="1" x14ac:dyDescent="0.3">
      <c r="B27" s="89">
        <v>3.4</v>
      </c>
      <c r="C27" s="178" t="s">
        <v>27</v>
      </c>
      <c r="D27" s="144" t="s">
        <v>89</v>
      </c>
      <c r="E27" s="178" t="s">
        <v>29</v>
      </c>
      <c r="F27" s="32" t="e">
        <f>#REF!</f>
        <v>#REF!</v>
      </c>
      <c r="G27" s="31" t="e">
        <f>#REF!</f>
        <v>#REF!</v>
      </c>
      <c r="H27" s="31" t="e">
        <f>#REF!</f>
        <v>#REF!</v>
      </c>
      <c r="I27" s="31" t="e">
        <f>#REF!</f>
        <v>#REF!</v>
      </c>
      <c r="J27" s="70" t="e">
        <f>#REF!</f>
        <v>#REF!</v>
      </c>
      <c r="K27" s="123" t="e">
        <f t="shared" si="31"/>
        <v>#REF!</v>
      </c>
      <c r="L27" s="32">
        <v>0</v>
      </c>
      <c r="M27" s="31">
        <v>143425.14000000001</v>
      </c>
      <c r="N27" s="31">
        <v>0</v>
      </c>
      <c r="O27" s="393">
        <v>7753</v>
      </c>
      <c r="P27" s="70">
        <v>0</v>
      </c>
      <c r="Q27" s="72">
        <f t="shared" si="32"/>
        <v>151178.14000000001</v>
      </c>
      <c r="R27" s="54" t="e">
        <f t="shared" si="33"/>
        <v>#REF!</v>
      </c>
      <c r="S27" s="28" t="e">
        <f t="shared" si="34"/>
        <v>#REF!</v>
      </c>
      <c r="T27" s="28" t="e">
        <f t="shared" si="35"/>
        <v>#REF!</v>
      </c>
      <c r="U27" s="28" t="e">
        <f t="shared" si="36"/>
        <v>#REF!</v>
      </c>
      <c r="V27" s="40" t="e">
        <f t="shared" si="37"/>
        <v>#REF!</v>
      </c>
      <c r="W27" s="44" t="e">
        <f t="shared" si="38"/>
        <v>#REF!</v>
      </c>
      <c r="X27" s="208" t="e">
        <f t="shared" si="39"/>
        <v>#REF!</v>
      </c>
      <c r="Y27" s="209" t="e">
        <f t="shared" si="40"/>
        <v>#REF!</v>
      </c>
      <c r="Z27" s="209" t="e">
        <f t="shared" si="41"/>
        <v>#REF!</v>
      </c>
      <c r="AA27" s="209" t="e">
        <f t="shared" si="42"/>
        <v>#REF!</v>
      </c>
      <c r="AB27" s="210" t="e">
        <f t="shared" si="43"/>
        <v>#REF!</v>
      </c>
      <c r="AC27" s="211" t="e">
        <f t="shared" si="44"/>
        <v>#REF!</v>
      </c>
      <c r="AE27" s="271"/>
    </row>
    <row r="28" spans="2:31" s="1" customFormat="1" x14ac:dyDescent="0.3">
      <c r="B28" s="89" t="s">
        <v>0</v>
      </c>
      <c r="C28" s="178" t="s">
        <v>27</v>
      </c>
      <c r="D28" s="144"/>
      <c r="E28" s="196"/>
      <c r="F28" s="32" t="e">
        <f>#REF!</f>
        <v>#REF!</v>
      </c>
      <c r="G28" s="31" t="e">
        <f>#REF!</f>
        <v>#REF!</v>
      </c>
      <c r="H28" s="31" t="e">
        <f>#REF!</f>
        <v>#REF!</v>
      </c>
      <c r="I28" s="31" t="e">
        <f>#REF!</f>
        <v>#REF!</v>
      </c>
      <c r="J28" s="70" t="e">
        <f>#REF!</f>
        <v>#REF!</v>
      </c>
      <c r="K28" s="72" t="e">
        <f t="shared" si="31"/>
        <v>#REF!</v>
      </c>
      <c r="L28" s="32">
        <v>0</v>
      </c>
      <c r="M28" s="31">
        <v>0</v>
      </c>
      <c r="N28" s="31">
        <v>0</v>
      </c>
      <c r="O28" s="31">
        <v>0</v>
      </c>
      <c r="P28" s="70">
        <v>0</v>
      </c>
      <c r="Q28" s="72">
        <f t="shared" si="32"/>
        <v>0</v>
      </c>
      <c r="R28" s="54" t="e">
        <f t="shared" si="33"/>
        <v>#REF!</v>
      </c>
      <c r="S28" s="28" t="e">
        <f t="shared" si="34"/>
        <v>#REF!</v>
      </c>
      <c r="T28" s="28" t="e">
        <f t="shared" si="35"/>
        <v>#REF!</v>
      </c>
      <c r="U28" s="28" t="e">
        <f t="shared" si="36"/>
        <v>#REF!</v>
      </c>
      <c r="V28" s="40" t="e">
        <f t="shared" si="37"/>
        <v>#REF!</v>
      </c>
      <c r="W28" s="44" t="e">
        <f t="shared" si="38"/>
        <v>#REF!</v>
      </c>
      <c r="X28" s="208" t="e">
        <f t="shared" si="39"/>
        <v>#REF!</v>
      </c>
      <c r="Y28" s="209" t="e">
        <f t="shared" si="40"/>
        <v>#REF!</v>
      </c>
      <c r="Z28" s="209" t="e">
        <f t="shared" si="41"/>
        <v>#REF!</v>
      </c>
      <c r="AA28" s="209" t="e">
        <f t="shared" si="42"/>
        <v>#REF!</v>
      </c>
      <c r="AB28" s="210" t="e">
        <f t="shared" si="43"/>
        <v>#REF!</v>
      </c>
      <c r="AC28" s="211" t="e">
        <f t="shared" si="44"/>
        <v>#REF!</v>
      </c>
    </row>
    <row r="29" spans="2:31" s="1" customFormat="1" x14ac:dyDescent="0.3">
      <c r="B29" s="89" t="s">
        <v>70</v>
      </c>
      <c r="C29" s="178" t="s">
        <v>27</v>
      </c>
      <c r="D29" s="144" t="s">
        <v>180</v>
      </c>
      <c r="E29" s="178" t="s">
        <v>183</v>
      </c>
      <c r="F29" s="32"/>
      <c r="G29" s="31"/>
      <c r="H29" s="31"/>
      <c r="I29" s="31"/>
      <c r="J29" s="70"/>
      <c r="K29" s="124"/>
      <c r="L29" s="32">
        <v>0</v>
      </c>
      <c r="M29" s="31">
        <v>0</v>
      </c>
      <c r="N29" s="31">
        <v>0</v>
      </c>
      <c r="O29" s="31">
        <v>0</v>
      </c>
      <c r="P29" s="70">
        <v>0</v>
      </c>
      <c r="Q29" s="72">
        <f t="shared" si="32"/>
        <v>0</v>
      </c>
      <c r="R29" s="54">
        <f t="shared" si="33"/>
        <v>0</v>
      </c>
      <c r="S29" s="28">
        <f t="shared" si="34"/>
        <v>0</v>
      </c>
      <c r="T29" s="28">
        <f t="shared" si="35"/>
        <v>0</v>
      </c>
      <c r="U29" s="28">
        <f t="shared" si="36"/>
        <v>0</v>
      </c>
      <c r="V29" s="40">
        <f t="shared" si="37"/>
        <v>0</v>
      </c>
      <c r="W29" s="44">
        <f t="shared" si="38"/>
        <v>0</v>
      </c>
      <c r="X29" s="208" t="e">
        <f t="shared" si="39"/>
        <v>#DIV/0!</v>
      </c>
      <c r="Y29" s="209" t="e">
        <f t="shared" si="40"/>
        <v>#DIV/0!</v>
      </c>
      <c r="Z29" s="209" t="e">
        <f t="shared" si="41"/>
        <v>#DIV/0!</v>
      </c>
      <c r="AA29" s="209" t="e">
        <f t="shared" si="42"/>
        <v>#DIV/0!</v>
      </c>
      <c r="AB29" s="210" t="e">
        <f t="shared" si="43"/>
        <v>#DIV/0!</v>
      </c>
      <c r="AC29" s="211" t="e">
        <f t="shared" si="44"/>
        <v>#DIV/0!</v>
      </c>
    </row>
    <row r="30" spans="2:31" s="74" customFormat="1" x14ac:dyDescent="0.3">
      <c r="C30" s="75"/>
      <c r="D30" s="307"/>
      <c r="E30" s="76"/>
      <c r="F30" s="400" t="e">
        <f>SUM(F23:F29)</f>
        <v>#REF!</v>
      </c>
      <c r="G30" s="401" t="e">
        <f t="shared" ref="G30:Q30" si="45">SUM(G23:G29)</f>
        <v>#REF!</v>
      </c>
      <c r="H30" s="401" t="e">
        <f t="shared" si="45"/>
        <v>#REF!</v>
      </c>
      <c r="I30" s="401" t="e">
        <f t="shared" si="45"/>
        <v>#REF!</v>
      </c>
      <c r="J30" s="402" t="e">
        <f t="shared" si="45"/>
        <v>#REF!</v>
      </c>
      <c r="K30" s="403" t="e">
        <f t="shared" si="45"/>
        <v>#REF!</v>
      </c>
      <c r="L30" s="404">
        <f t="shared" si="45"/>
        <v>88240.63</v>
      </c>
      <c r="M30" s="401">
        <f t="shared" si="45"/>
        <v>465925.47000000003</v>
      </c>
      <c r="N30" s="405">
        <f t="shared" si="45"/>
        <v>0</v>
      </c>
      <c r="O30" s="405">
        <f t="shared" si="45"/>
        <v>32624.84</v>
      </c>
      <c r="P30" s="406">
        <f t="shared" si="45"/>
        <v>0</v>
      </c>
      <c r="Q30" s="407">
        <f t="shared" si="45"/>
        <v>586790.94000000006</v>
      </c>
      <c r="R30" s="54" t="e">
        <f t="shared" si="33"/>
        <v>#REF!</v>
      </c>
      <c r="S30" s="28" t="e">
        <f t="shared" si="34"/>
        <v>#REF!</v>
      </c>
      <c r="T30" s="28" t="e">
        <f t="shared" si="35"/>
        <v>#REF!</v>
      </c>
      <c r="U30" s="28" t="e">
        <f t="shared" si="36"/>
        <v>#REF!</v>
      </c>
      <c r="V30" s="40" t="e">
        <f t="shared" si="37"/>
        <v>#REF!</v>
      </c>
      <c r="W30" s="44" t="e">
        <f t="shared" si="38"/>
        <v>#REF!</v>
      </c>
      <c r="X30" s="208" t="e">
        <f t="shared" si="39"/>
        <v>#REF!</v>
      </c>
      <c r="Y30" s="209" t="e">
        <f t="shared" si="40"/>
        <v>#REF!</v>
      </c>
      <c r="Z30" s="209" t="e">
        <f t="shared" si="41"/>
        <v>#REF!</v>
      </c>
      <c r="AA30" s="209" t="e">
        <f t="shared" si="42"/>
        <v>#REF!</v>
      </c>
      <c r="AB30" s="210" t="e">
        <f t="shared" si="43"/>
        <v>#REF!</v>
      </c>
      <c r="AC30" s="211" t="e">
        <f t="shared" si="44"/>
        <v>#REF!</v>
      </c>
    </row>
    <row r="31" spans="2:31" s="74" customFormat="1" x14ac:dyDescent="0.3">
      <c r="C31" s="75"/>
      <c r="D31" s="307"/>
      <c r="E31" s="76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25"/>
      <c r="Y31" s="325"/>
      <c r="Z31" s="325"/>
      <c r="AA31" s="325"/>
      <c r="AB31" s="325"/>
      <c r="AC31" s="325"/>
    </row>
    <row r="32" spans="2:31" s="74" customFormat="1" x14ac:dyDescent="0.3">
      <c r="C32" s="75"/>
      <c r="D32" s="307"/>
      <c r="E32" s="76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25"/>
      <c r="Y32" s="325"/>
      <c r="Z32" s="325"/>
      <c r="AA32" s="325"/>
      <c r="AB32" s="325"/>
      <c r="AC32" s="325"/>
    </row>
    <row r="33" spans="2:31" s="1" customFormat="1" x14ac:dyDescent="0.3">
      <c r="B33" s="89">
        <v>1.4</v>
      </c>
      <c r="C33" s="178" t="s">
        <v>43</v>
      </c>
      <c r="D33" s="144" t="s">
        <v>64</v>
      </c>
      <c r="E33" s="22" t="s">
        <v>65</v>
      </c>
      <c r="F33" s="32" t="e">
        <f>#REF!</f>
        <v>#REF!</v>
      </c>
      <c r="G33" s="31" t="e">
        <f>#REF!</f>
        <v>#REF!</v>
      </c>
      <c r="H33" s="31" t="e">
        <f>#REF!</f>
        <v>#REF!</v>
      </c>
      <c r="I33" s="31" t="e">
        <f>#REF!</f>
        <v>#REF!</v>
      </c>
      <c r="J33" s="70" t="e">
        <f>#REF!</f>
        <v>#REF!</v>
      </c>
      <c r="K33" s="90" t="e">
        <f>SUM(F33:J33)</f>
        <v>#REF!</v>
      </c>
      <c r="L33" s="32">
        <v>113436.75</v>
      </c>
      <c r="M33" s="31">
        <v>0</v>
      </c>
      <c r="N33" s="28">
        <v>0</v>
      </c>
      <c r="O33" s="28">
        <v>0</v>
      </c>
      <c r="P33" s="40">
        <v>0</v>
      </c>
      <c r="Q33" s="44">
        <f t="shared" ref="Q33:Q36" si="46">SUM(L33:P33)</f>
        <v>113436.75</v>
      </c>
      <c r="R33" s="54" t="e">
        <f t="shared" ref="R33:R37" si="47">F33-L33</f>
        <v>#REF!</v>
      </c>
      <c r="S33" s="28" t="e">
        <f t="shared" ref="S33:S37" si="48">G33-M33</f>
        <v>#REF!</v>
      </c>
      <c r="T33" s="28" t="e">
        <f t="shared" ref="T33:T37" si="49">H33-N33</f>
        <v>#REF!</v>
      </c>
      <c r="U33" s="28" t="e">
        <f t="shared" ref="U33:U37" si="50">I33-O33</f>
        <v>#REF!</v>
      </c>
      <c r="V33" s="40" t="e">
        <f t="shared" ref="V33:V37" si="51">J33-P33</f>
        <v>#REF!</v>
      </c>
      <c r="W33" s="44" t="e">
        <f t="shared" ref="W33:W37" si="52">SUM(R33:V33)</f>
        <v>#REF!</v>
      </c>
      <c r="X33" s="208" t="e">
        <f t="shared" ref="X33:X37" si="53">L33/F33</f>
        <v>#REF!</v>
      </c>
      <c r="Y33" s="209" t="e">
        <f t="shared" ref="Y33:Y37" si="54">M33/G33</f>
        <v>#REF!</v>
      </c>
      <c r="Z33" s="209" t="e">
        <f t="shared" ref="Z33:Z37" si="55">N33/H33</f>
        <v>#REF!</v>
      </c>
      <c r="AA33" s="209" t="e">
        <f t="shared" ref="AA33:AA37" si="56">O33/I33</f>
        <v>#REF!</v>
      </c>
      <c r="AB33" s="210" t="e">
        <f t="shared" ref="AB33:AB37" si="57">P33/J33</f>
        <v>#REF!</v>
      </c>
      <c r="AC33" s="211" t="e">
        <f t="shared" ref="AC33:AC37" si="58">Q33/K33</f>
        <v>#REF!</v>
      </c>
    </row>
    <row r="34" spans="2:31" s="1" customFormat="1" x14ac:dyDescent="0.3">
      <c r="B34" s="89">
        <v>2.1</v>
      </c>
      <c r="C34" s="176" t="s">
        <v>43</v>
      </c>
      <c r="D34" s="144" t="s">
        <v>77</v>
      </c>
      <c r="E34" s="22" t="s">
        <v>42</v>
      </c>
      <c r="F34" s="32" t="e">
        <f>#REF!</f>
        <v>#REF!</v>
      </c>
      <c r="G34" s="31" t="e">
        <f>#REF!</f>
        <v>#REF!</v>
      </c>
      <c r="H34" s="31" t="e">
        <f>#REF!</f>
        <v>#REF!</v>
      </c>
      <c r="I34" s="31" t="e">
        <f>#REF!</f>
        <v>#REF!</v>
      </c>
      <c r="J34" s="70" t="e">
        <f>#REF!</f>
        <v>#REF!</v>
      </c>
      <c r="K34" s="72" t="e">
        <f>SUM(F34:J34)</f>
        <v>#REF!</v>
      </c>
      <c r="L34" s="367">
        <v>26.8</v>
      </c>
      <c r="M34" s="125">
        <v>113720.24</v>
      </c>
      <c r="N34" s="369">
        <v>0</v>
      </c>
      <c r="O34" s="369">
        <v>0</v>
      </c>
      <c r="P34" s="41">
        <v>0</v>
      </c>
      <c r="Q34" s="365">
        <f t="shared" si="46"/>
        <v>113747.04000000001</v>
      </c>
      <c r="R34" s="367" t="e">
        <f t="shared" si="47"/>
        <v>#REF!</v>
      </c>
      <c r="S34" s="369" t="e">
        <f t="shared" si="48"/>
        <v>#REF!</v>
      </c>
      <c r="T34" s="369" t="e">
        <f t="shared" si="49"/>
        <v>#REF!</v>
      </c>
      <c r="U34" s="369" t="e">
        <f t="shared" si="50"/>
        <v>#REF!</v>
      </c>
      <c r="V34" s="369" t="e">
        <f t="shared" si="51"/>
        <v>#REF!</v>
      </c>
      <c r="W34" s="365" t="e">
        <f t="shared" si="52"/>
        <v>#REF!</v>
      </c>
      <c r="X34" s="371" t="e">
        <f t="shared" si="53"/>
        <v>#REF!</v>
      </c>
      <c r="Y34" s="373" t="e">
        <f t="shared" si="54"/>
        <v>#REF!</v>
      </c>
      <c r="Z34" s="373" t="e">
        <f t="shared" si="55"/>
        <v>#REF!</v>
      </c>
      <c r="AA34" s="373" t="e">
        <f t="shared" si="56"/>
        <v>#REF!</v>
      </c>
      <c r="AB34" s="373" t="e">
        <f t="shared" si="57"/>
        <v>#REF!</v>
      </c>
      <c r="AC34" s="375" t="e">
        <f t="shared" si="58"/>
        <v>#REF!</v>
      </c>
    </row>
    <row r="35" spans="2:31" s="1" customFormat="1" ht="15" thickBot="1" x14ac:dyDescent="0.35">
      <c r="B35" s="120">
        <v>2.2000000000000002</v>
      </c>
      <c r="C35" s="177" t="s">
        <v>43</v>
      </c>
      <c r="D35" s="149" t="s">
        <v>181</v>
      </c>
      <c r="E35" s="21" t="s">
        <v>61</v>
      </c>
      <c r="F35" s="34" t="e">
        <f>#REF!</f>
        <v>#REF!</v>
      </c>
      <c r="G35" s="35" t="e">
        <f>#REF!</f>
        <v>#REF!</v>
      </c>
      <c r="H35" s="35" t="e">
        <f>#REF!</f>
        <v>#REF!</v>
      </c>
      <c r="I35" s="35" t="e">
        <f>#REF!</f>
        <v>#REF!</v>
      </c>
      <c r="J35" s="107" t="e">
        <f>#REF!</f>
        <v>#REF!</v>
      </c>
      <c r="K35" s="129" t="e">
        <f>SUM(F35:J35)</f>
        <v>#REF!</v>
      </c>
      <c r="L35" s="34">
        <v>5264.1</v>
      </c>
      <c r="M35" s="35">
        <v>154964.19</v>
      </c>
      <c r="N35" s="29">
        <v>0</v>
      </c>
      <c r="O35" s="29">
        <v>0</v>
      </c>
      <c r="P35" s="42">
        <v>0</v>
      </c>
      <c r="Q35" s="48">
        <f t="shared" si="46"/>
        <v>160228.29</v>
      </c>
      <c r="R35" s="47" t="e">
        <f t="shared" si="47"/>
        <v>#REF!</v>
      </c>
      <c r="S35" s="29" t="e">
        <f t="shared" si="48"/>
        <v>#REF!</v>
      </c>
      <c r="T35" s="29" t="e">
        <f t="shared" si="49"/>
        <v>#REF!</v>
      </c>
      <c r="U35" s="29" t="e">
        <f t="shared" si="50"/>
        <v>#REF!</v>
      </c>
      <c r="V35" s="29" t="e">
        <f t="shared" si="51"/>
        <v>#REF!</v>
      </c>
      <c r="W35" s="48" t="e">
        <f t="shared" si="52"/>
        <v>#REF!</v>
      </c>
      <c r="X35" s="242" t="e">
        <f t="shared" si="53"/>
        <v>#REF!</v>
      </c>
      <c r="Y35" s="223" t="e">
        <f t="shared" si="54"/>
        <v>#REF!</v>
      </c>
      <c r="Z35" s="223" t="e">
        <f t="shared" si="55"/>
        <v>#REF!</v>
      </c>
      <c r="AA35" s="223" t="e">
        <f t="shared" si="56"/>
        <v>#REF!</v>
      </c>
      <c r="AB35" s="223" t="e">
        <f t="shared" si="57"/>
        <v>#REF!</v>
      </c>
      <c r="AC35" s="225" t="e">
        <f t="shared" si="58"/>
        <v>#REF!</v>
      </c>
    </row>
    <row r="36" spans="2:31" s="1" customFormat="1" x14ac:dyDescent="0.3">
      <c r="B36" s="103" t="s">
        <v>0</v>
      </c>
      <c r="C36" s="181" t="s">
        <v>43</v>
      </c>
      <c r="D36" s="145"/>
      <c r="E36" s="194"/>
      <c r="F36" s="33" t="e">
        <f>#REF!</f>
        <v>#REF!</v>
      </c>
      <c r="G36" s="30" t="e">
        <f>#REF!</f>
        <v>#REF!</v>
      </c>
      <c r="H36" s="30" t="e">
        <f>#REF!</f>
        <v>#REF!</v>
      </c>
      <c r="I36" s="30" t="e">
        <f>#REF!</f>
        <v>#REF!</v>
      </c>
      <c r="J36" s="104" t="e">
        <f>#REF!</f>
        <v>#REF!</v>
      </c>
      <c r="K36" s="124" t="e">
        <f>SUM(F36:J36)</f>
        <v>#REF!</v>
      </c>
      <c r="L36" s="128">
        <v>0</v>
      </c>
      <c r="M36" s="126">
        <v>0</v>
      </c>
      <c r="N36" s="126">
        <v>0</v>
      </c>
      <c r="O36" s="126">
        <v>0</v>
      </c>
      <c r="P36" s="106">
        <v>0</v>
      </c>
      <c r="Q36" s="124">
        <f t="shared" si="46"/>
        <v>0</v>
      </c>
      <c r="R36" s="53" t="e">
        <f t="shared" si="47"/>
        <v>#REF!</v>
      </c>
      <c r="S36" s="78" t="e">
        <f t="shared" si="48"/>
        <v>#REF!</v>
      </c>
      <c r="T36" s="78" t="e">
        <f t="shared" si="49"/>
        <v>#REF!</v>
      </c>
      <c r="U36" s="78" t="e">
        <f t="shared" si="50"/>
        <v>#REF!</v>
      </c>
      <c r="V36" s="39" t="e">
        <f t="shared" si="51"/>
        <v>#REF!</v>
      </c>
      <c r="W36" s="77" t="e">
        <f t="shared" si="52"/>
        <v>#REF!</v>
      </c>
      <c r="X36" s="206" t="e">
        <f t="shared" si="53"/>
        <v>#REF!</v>
      </c>
      <c r="Y36" s="220" t="e">
        <f t="shared" si="54"/>
        <v>#REF!</v>
      </c>
      <c r="Z36" s="220" t="e">
        <f t="shared" si="55"/>
        <v>#REF!</v>
      </c>
      <c r="AA36" s="220" t="e">
        <f t="shared" si="56"/>
        <v>#REF!</v>
      </c>
      <c r="AB36" s="221" t="e">
        <f t="shared" si="57"/>
        <v>#REF!</v>
      </c>
      <c r="AC36" s="207" t="e">
        <f t="shared" si="58"/>
        <v>#REF!</v>
      </c>
    </row>
    <row r="37" spans="2:31" s="74" customFormat="1" x14ac:dyDescent="0.3">
      <c r="C37" s="75"/>
      <c r="D37" s="307"/>
      <c r="E37" s="76"/>
      <c r="F37" s="400" t="e">
        <f>SUM(F33:F36)</f>
        <v>#REF!</v>
      </c>
      <c r="G37" s="401" t="e">
        <f t="shared" ref="G37:Q37" si="59">SUM(G33:G36)</f>
        <v>#REF!</v>
      </c>
      <c r="H37" s="401" t="e">
        <f t="shared" si="59"/>
        <v>#REF!</v>
      </c>
      <c r="I37" s="401" t="e">
        <f t="shared" si="59"/>
        <v>#REF!</v>
      </c>
      <c r="J37" s="402" t="e">
        <f t="shared" si="59"/>
        <v>#REF!</v>
      </c>
      <c r="K37" s="403" t="e">
        <f t="shared" si="59"/>
        <v>#REF!</v>
      </c>
      <c r="L37" s="404">
        <f t="shared" si="59"/>
        <v>118727.65000000001</v>
      </c>
      <c r="M37" s="401">
        <f t="shared" si="59"/>
        <v>268684.43</v>
      </c>
      <c r="N37" s="405">
        <f t="shared" si="59"/>
        <v>0</v>
      </c>
      <c r="O37" s="405">
        <f t="shared" si="59"/>
        <v>0</v>
      </c>
      <c r="P37" s="406">
        <f t="shared" si="59"/>
        <v>0</v>
      </c>
      <c r="Q37" s="407">
        <f t="shared" si="59"/>
        <v>387412.08</v>
      </c>
      <c r="R37" s="54" t="e">
        <f t="shared" si="47"/>
        <v>#REF!</v>
      </c>
      <c r="S37" s="28" t="e">
        <f t="shared" si="48"/>
        <v>#REF!</v>
      </c>
      <c r="T37" s="28" t="e">
        <f t="shared" si="49"/>
        <v>#REF!</v>
      </c>
      <c r="U37" s="28" t="e">
        <f t="shared" si="50"/>
        <v>#REF!</v>
      </c>
      <c r="V37" s="40" t="e">
        <f t="shared" si="51"/>
        <v>#REF!</v>
      </c>
      <c r="W37" s="44" t="e">
        <f t="shared" si="52"/>
        <v>#REF!</v>
      </c>
      <c r="X37" s="208" t="e">
        <f t="shared" si="53"/>
        <v>#REF!</v>
      </c>
      <c r="Y37" s="209" t="e">
        <f t="shared" si="54"/>
        <v>#REF!</v>
      </c>
      <c r="Z37" s="209" t="e">
        <f t="shared" si="55"/>
        <v>#REF!</v>
      </c>
      <c r="AA37" s="209" t="e">
        <f t="shared" si="56"/>
        <v>#REF!</v>
      </c>
      <c r="AB37" s="210" t="e">
        <f t="shared" si="57"/>
        <v>#REF!</v>
      </c>
      <c r="AC37" s="211" t="e">
        <f t="shared" si="58"/>
        <v>#REF!</v>
      </c>
    </row>
    <row r="38" spans="2:31" s="74" customFormat="1" x14ac:dyDescent="0.3">
      <c r="C38" s="75"/>
      <c r="D38" s="307"/>
      <c r="E38" s="76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25"/>
      <c r="Y38" s="325"/>
      <c r="Z38" s="325"/>
      <c r="AA38" s="325"/>
      <c r="AB38" s="325"/>
      <c r="AC38" s="325"/>
    </row>
    <row r="39" spans="2:31" s="74" customFormat="1" x14ac:dyDescent="0.3">
      <c r="C39" s="75"/>
      <c r="D39" s="307"/>
      <c r="E39" s="76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25"/>
      <c r="Y39" s="325"/>
      <c r="Z39" s="325"/>
      <c r="AA39" s="325"/>
      <c r="AB39" s="325"/>
      <c r="AC39" s="325"/>
    </row>
    <row r="40" spans="2:31" s="1" customFormat="1" x14ac:dyDescent="0.3">
      <c r="B40" s="89">
        <v>5.0999999999999996</v>
      </c>
      <c r="C40" s="82" t="s">
        <v>138</v>
      </c>
      <c r="D40" s="144"/>
      <c r="E40" s="196"/>
      <c r="F40" s="32" t="e">
        <f>#REF!</f>
        <v>#REF!</v>
      </c>
      <c r="G40" s="31" t="e">
        <f>#REF!</f>
        <v>#REF!</v>
      </c>
      <c r="H40" s="31" t="e">
        <f>#REF!</f>
        <v>#REF!</v>
      </c>
      <c r="I40" s="31" t="e">
        <f>#REF!</f>
        <v>#REF!</v>
      </c>
      <c r="J40" s="70" t="e">
        <f>#REF!</f>
        <v>#REF!</v>
      </c>
      <c r="K40" s="72" t="e">
        <f>SUM(F40:J40)</f>
        <v>#REF!</v>
      </c>
      <c r="L40" s="43">
        <v>0</v>
      </c>
      <c r="M40" s="31">
        <v>0</v>
      </c>
      <c r="N40" s="28">
        <v>0</v>
      </c>
      <c r="O40" s="28">
        <v>0</v>
      </c>
      <c r="P40" s="40">
        <v>0</v>
      </c>
      <c r="Q40" s="44">
        <f t="shared" ref="Q40:Q42" si="60">SUM(L40:P40)</f>
        <v>0</v>
      </c>
      <c r="R40" s="54" t="e">
        <f t="shared" ref="R40:R43" si="61">F40-L40</f>
        <v>#REF!</v>
      </c>
      <c r="S40" s="28" t="e">
        <f t="shared" ref="S40:S43" si="62">G40-M40</f>
        <v>#REF!</v>
      </c>
      <c r="T40" s="28" t="e">
        <f t="shared" ref="T40:T43" si="63">H40-N40</f>
        <v>#REF!</v>
      </c>
      <c r="U40" s="28" t="e">
        <f t="shared" ref="U40:U43" si="64">I40-O40</f>
        <v>#REF!</v>
      </c>
      <c r="V40" s="40" t="e">
        <f t="shared" ref="V40:V43" si="65">J40-P40</f>
        <v>#REF!</v>
      </c>
      <c r="W40" s="44" t="e">
        <f t="shared" ref="W40:W43" si="66">SUM(R40:V40)</f>
        <v>#REF!</v>
      </c>
      <c r="X40" s="208" t="e">
        <f t="shared" ref="X40:X43" si="67">L40/F40</f>
        <v>#REF!</v>
      </c>
      <c r="Y40" s="209" t="e">
        <f t="shared" ref="Y40:Y43" si="68">M40/G40</f>
        <v>#REF!</v>
      </c>
      <c r="Z40" s="209" t="e">
        <f t="shared" ref="Z40:Z43" si="69">N40/H40</f>
        <v>#REF!</v>
      </c>
      <c r="AA40" s="209" t="e">
        <f t="shared" ref="AA40:AA43" si="70">O40/I40</f>
        <v>#REF!</v>
      </c>
      <c r="AB40" s="210" t="e">
        <f t="shared" ref="AB40:AB43" si="71">P40/J40</f>
        <v>#REF!</v>
      </c>
      <c r="AC40" s="211" t="e">
        <f t="shared" ref="AC40:AC43" si="72">Q40/K40</f>
        <v>#REF!</v>
      </c>
      <c r="AE40" s="271"/>
    </row>
    <row r="41" spans="2:31" s="1" customFormat="1" x14ac:dyDescent="0.3">
      <c r="B41" s="89">
        <v>5.5</v>
      </c>
      <c r="C41" s="82" t="s">
        <v>138</v>
      </c>
      <c r="D41" s="144" t="s">
        <v>108</v>
      </c>
      <c r="E41" s="178" t="s">
        <v>60</v>
      </c>
      <c r="F41" s="32" t="e">
        <f>#REF!</f>
        <v>#REF!</v>
      </c>
      <c r="G41" s="31" t="e">
        <f>#REF!</f>
        <v>#REF!</v>
      </c>
      <c r="H41" s="31" t="e">
        <f>#REF!</f>
        <v>#REF!</v>
      </c>
      <c r="I41" s="31" t="e">
        <f>#REF!</f>
        <v>#REF!</v>
      </c>
      <c r="J41" s="70" t="e">
        <f>#REF!</f>
        <v>#REF!</v>
      </c>
      <c r="K41" s="72" t="e">
        <f>SUM(F41:J41)</f>
        <v>#REF!</v>
      </c>
      <c r="L41" s="43">
        <v>0</v>
      </c>
      <c r="M41" s="31">
        <v>40536.71</v>
      </c>
      <c r="N41" s="28">
        <v>0</v>
      </c>
      <c r="O41" s="28">
        <v>0</v>
      </c>
      <c r="P41" s="40">
        <v>0</v>
      </c>
      <c r="Q41" s="44">
        <f t="shared" si="60"/>
        <v>40536.71</v>
      </c>
      <c r="R41" s="88" t="e">
        <f t="shared" si="61"/>
        <v>#REF!</v>
      </c>
      <c r="S41" s="31" t="e">
        <f t="shared" si="62"/>
        <v>#REF!</v>
      </c>
      <c r="T41" s="31" t="e">
        <f t="shared" si="63"/>
        <v>#REF!</v>
      </c>
      <c r="U41" s="31" t="e">
        <f t="shared" si="64"/>
        <v>#REF!</v>
      </c>
      <c r="V41" s="70" t="e">
        <f t="shared" si="65"/>
        <v>#REF!</v>
      </c>
      <c r="W41" s="72" t="e">
        <f t="shared" si="66"/>
        <v>#REF!</v>
      </c>
      <c r="X41" s="230" t="e">
        <f t="shared" si="67"/>
        <v>#REF!</v>
      </c>
      <c r="Y41" s="232" t="e">
        <f t="shared" si="68"/>
        <v>#REF!</v>
      </c>
      <c r="Z41" s="232" t="e">
        <f t="shared" si="69"/>
        <v>#REF!</v>
      </c>
      <c r="AA41" s="232" t="e">
        <f t="shared" si="70"/>
        <v>#REF!</v>
      </c>
      <c r="AB41" s="233" t="e">
        <f t="shared" si="71"/>
        <v>#REF!</v>
      </c>
      <c r="AC41" s="231" t="e">
        <f t="shared" si="72"/>
        <v>#REF!</v>
      </c>
    </row>
    <row r="42" spans="2:31" s="1" customFormat="1" x14ac:dyDescent="0.3">
      <c r="B42" s="120" t="s">
        <v>0</v>
      </c>
      <c r="C42" s="295" t="s">
        <v>138</v>
      </c>
      <c r="D42" s="144" t="s">
        <v>106</v>
      </c>
      <c r="E42" s="22" t="s">
        <v>20</v>
      </c>
      <c r="F42" s="32" t="e">
        <f>#REF!</f>
        <v>#REF!</v>
      </c>
      <c r="G42" s="31" t="e">
        <f>#REF!</f>
        <v>#REF!</v>
      </c>
      <c r="H42" s="31" t="e">
        <f>#REF!</f>
        <v>#REF!</v>
      </c>
      <c r="I42" s="31" t="e">
        <f>#REF!</f>
        <v>#REF!</v>
      </c>
      <c r="J42" s="70" t="e">
        <f>#REF!</f>
        <v>#REF!</v>
      </c>
      <c r="K42" s="72" t="e">
        <f>SUM(F42:J42)</f>
        <v>#REF!</v>
      </c>
      <c r="L42" s="43">
        <v>6925.68</v>
      </c>
      <c r="M42" s="31">
        <v>180449.26</v>
      </c>
      <c r="N42" s="28">
        <v>0</v>
      </c>
      <c r="O42" s="28">
        <v>0</v>
      </c>
      <c r="P42" s="40">
        <v>0</v>
      </c>
      <c r="Q42" s="44">
        <f t="shared" si="60"/>
        <v>187374.94</v>
      </c>
      <c r="R42" s="54" t="e">
        <f t="shared" si="61"/>
        <v>#REF!</v>
      </c>
      <c r="S42" s="28" t="e">
        <f t="shared" si="62"/>
        <v>#REF!</v>
      </c>
      <c r="T42" s="28" t="e">
        <f t="shared" si="63"/>
        <v>#REF!</v>
      </c>
      <c r="U42" s="28" t="e">
        <f t="shared" si="64"/>
        <v>#REF!</v>
      </c>
      <c r="V42" s="40" t="e">
        <f t="shared" si="65"/>
        <v>#REF!</v>
      </c>
      <c r="W42" s="44" t="e">
        <f t="shared" si="66"/>
        <v>#REF!</v>
      </c>
      <c r="X42" s="208" t="e">
        <f t="shared" si="67"/>
        <v>#REF!</v>
      </c>
      <c r="Y42" s="209" t="e">
        <f t="shared" si="68"/>
        <v>#REF!</v>
      </c>
      <c r="Z42" s="209" t="e">
        <f t="shared" si="69"/>
        <v>#REF!</v>
      </c>
      <c r="AA42" s="209" t="e">
        <f t="shared" si="70"/>
        <v>#REF!</v>
      </c>
      <c r="AB42" s="210" t="e">
        <f t="shared" si="71"/>
        <v>#REF!</v>
      </c>
      <c r="AC42" s="211" t="e">
        <f t="shared" si="72"/>
        <v>#REF!</v>
      </c>
    </row>
    <row r="43" spans="2:31" s="74" customFormat="1" x14ac:dyDescent="0.3">
      <c r="C43" s="75"/>
      <c r="D43" s="307"/>
      <c r="E43" s="76"/>
      <c r="F43" s="400" t="e">
        <f>SUM(F40:F42)</f>
        <v>#REF!</v>
      </c>
      <c r="G43" s="401" t="e">
        <f t="shared" ref="G43:Q43" si="73">SUM(G40:G42)</f>
        <v>#REF!</v>
      </c>
      <c r="H43" s="401" t="e">
        <f t="shared" si="73"/>
        <v>#REF!</v>
      </c>
      <c r="I43" s="401" t="e">
        <f t="shared" si="73"/>
        <v>#REF!</v>
      </c>
      <c r="J43" s="402" t="e">
        <f t="shared" si="73"/>
        <v>#REF!</v>
      </c>
      <c r="K43" s="403" t="e">
        <f t="shared" si="73"/>
        <v>#REF!</v>
      </c>
      <c r="L43" s="404">
        <f t="shared" si="73"/>
        <v>6925.68</v>
      </c>
      <c r="M43" s="401">
        <f t="shared" si="73"/>
        <v>220985.97</v>
      </c>
      <c r="N43" s="405">
        <f t="shared" si="73"/>
        <v>0</v>
      </c>
      <c r="O43" s="405">
        <f t="shared" si="73"/>
        <v>0</v>
      </c>
      <c r="P43" s="406">
        <f t="shared" si="73"/>
        <v>0</v>
      </c>
      <c r="Q43" s="407">
        <f t="shared" si="73"/>
        <v>227911.65</v>
      </c>
      <c r="R43" s="54" t="e">
        <f t="shared" si="61"/>
        <v>#REF!</v>
      </c>
      <c r="S43" s="28" t="e">
        <f t="shared" si="62"/>
        <v>#REF!</v>
      </c>
      <c r="T43" s="28" t="e">
        <f t="shared" si="63"/>
        <v>#REF!</v>
      </c>
      <c r="U43" s="28" t="e">
        <f t="shared" si="64"/>
        <v>#REF!</v>
      </c>
      <c r="V43" s="40" t="e">
        <f t="shared" si="65"/>
        <v>#REF!</v>
      </c>
      <c r="W43" s="44" t="e">
        <f t="shared" si="66"/>
        <v>#REF!</v>
      </c>
      <c r="X43" s="208" t="e">
        <f t="shared" si="67"/>
        <v>#REF!</v>
      </c>
      <c r="Y43" s="209" t="e">
        <f t="shared" si="68"/>
        <v>#REF!</v>
      </c>
      <c r="Z43" s="209" t="e">
        <f t="shared" si="69"/>
        <v>#REF!</v>
      </c>
      <c r="AA43" s="209" t="e">
        <f t="shared" si="70"/>
        <v>#REF!</v>
      </c>
      <c r="AB43" s="210" t="e">
        <f t="shared" si="71"/>
        <v>#REF!</v>
      </c>
      <c r="AC43" s="211" t="e">
        <f t="shared" si="72"/>
        <v>#REF!</v>
      </c>
    </row>
    <row r="44" spans="2:31" s="74" customFormat="1" x14ac:dyDescent="0.3">
      <c r="C44" s="75"/>
      <c r="D44" s="307"/>
      <c r="E44" s="76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25"/>
      <c r="Y44" s="325"/>
      <c r="Z44" s="325"/>
      <c r="AA44" s="325"/>
      <c r="AB44" s="325"/>
      <c r="AC44" s="325"/>
    </row>
    <row r="45" spans="2:31" s="74" customFormat="1" x14ac:dyDescent="0.3">
      <c r="C45" s="75"/>
      <c r="D45" s="307"/>
      <c r="E45" s="76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25"/>
      <c r="Y45" s="325"/>
      <c r="Z45" s="325"/>
      <c r="AA45" s="325"/>
      <c r="AB45" s="325"/>
      <c r="AC45" s="325"/>
    </row>
    <row r="46" spans="2:31" s="1" customFormat="1" ht="15" thickBot="1" x14ac:dyDescent="0.35">
      <c r="B46" s="377">
        <v>6.2</v>
      </c>
      <c r="C46" s="116" t="s">
        <v>139</v>
      </c>
      <c r="D46" s="149" t="s">
        <v>110</v>
      </c>
      <c r="E46" s="21" t="s">
        <v>14</v>
      </c>
      <c r="F46" s="34" t="e">
        <f>#REF!</f>
        <v>#REF!</v>
      </c>
      <c r="G46" s="35" t="e">
        <f>#REF!</f>
        <v>#REF!</v>
      </c>
      <c r="H46" s="35" t="e">
        <f>#REF!</f>
        <v>#REF!</v>
      </c>
      <c r="I46" s="35" t="e">
        <f>#REF!</f>
        <v>#REF!</v>
      </c>
      <c r="J46" s="107" t="e">
        <f>#REF!</f>
        <v>#REF!</v>
      </c>
      <c r="K46" s="123" t="e">
        <f>SUM(F46:J46)</f>
        <v>#REF!</v>
      </c>
      <c r="L46" s="127">
        <v>915298</v>
      </c>
      <c r="M46" s="125">
        <v>575736</v>
      </c>
      <c r="N46" s="369">
        <v>0</v>
      </c>
      <c r="O46" s="369">
        <v>0</v>
      </c>
      <c r="P46" s="41">
        <v>0</v>
      </c>
      <c r="Q46" s="365">
        <f t="shared" ref="Q46:Q47" si="74">SUM(L46:P46)</f>
        <v>1491034</v>
      </c>
      <c r="R46" s="55" t="e">
        <f t="shared" ref="R46:R47" si="75">F46-L46</f>
        <v>#REF!</v>
      </c>
      <c r="S46" s="369" t="e">
        <f t="shared" ref="S46:S47" si="76">G46-M46</f>
        <v>#REF!</v>
      </c>
      <c r="T46" s="369" t="e">
        <f t="shared" ref="T46:T47" si="77">H46-N46</f>
        <v>#REF!</v>
      </c>
      <c r="U46" s="369" t="e">
        <f t="shared" ref="U46:U47" si="78">I46-O46</f>
        <v>#REF!</v>
      </c>
      <c r="V46" s="41" t="e">
        <f t="shared" ref="V46:V47" si="79">J46-P46</f>
        <v>#REF!</v>
      </c>
      <c r="W46" s="365" t="e">
        <f t="shared" ref="W46:W47" si="80">SUM(R46:V46)</f>
        <v>#REF!</v>
      </c>
      <c r="X46" s="212" t="e">
        <f t="shared" ref="X46:X47" si="81">L46/F46</f>
        <v>#REF!</v>
      </c>
      <c r="Y46" s="373" t="e">
        <f t="shared" ref="Y46:Y47" si="82">M46/G46</f>
        <v>#REF!</v>
      </c>
      <c r="Z46" s="373" t="e">
        <f t="shared" ref="Z46:Z47" si="83">N46/H46</f>
        <v>#REF!</v>
      </c>
      <c r="AA46" s="373" t="e">
        <f t="shared" ref="AA46:AA47" si="84">O46/I46</f>
        <v>#REF!</v>
      </c>
      <c r="AB46" s="214" t="e">
        <f t="shared" ref="AB46:AB47" si="85">P46/J46</f>
        <v>#REF!</v>
      </c>
      <c r="AC46" s="375" t="e">
        <f t="shared" ref="AC46:AC47" si="86">Q46/K46</f>
        <v>#REF!</v>
      </c>
    </row>
    <row r="47" spans="2:31" s="1" customFormat="1" x14ac:dyDescent="0.3">
      <c r="B47" s="103" t="s">
        <v>0</v>
      </c>
      <c r="C47" s="185" t="s">
        <v>140</v>
      </c>
      <c r="D47" s="141" t="s">
        <v>72</v>
      </c>
      <c r="E47" s="23" t="s">
        <v>48</v>
      </c>
      <c r="F47" s="128" t="e">
        <f>#REF!</f>
        <v>#REF!</v>
      </c>
      <c r="G47" s="126" t="e">
        <f>#REF!</f>
        <v>#REF!</v>
      </c>
      <c r="H47" s="126" t="e">
        <f>#REF!</f>
        <v>#REF!</v>
      </c>
      <c r="I47" s="126" t="e">
        <f>#REF!</f>
        <v>#REF!</v>
      </c>
      <c r="J47" s="106" t="e">
        <f>#REF!</f>
        <v>#REF!</v>
      </c>
      <c r="K47" s="105" t="e">
        <f>SUM(F47:J47)</f>
        <v>#REF!</v>
      </c>
      <c r="L47" s="45">
        <v>13280.77</v>
      </c>
      <c r="M47" s="30">
        <v>0</v>
      </c>
      <c r="N47" s="27">
        <v>0</v>
      </c>
      <c r="O47" s="27">
        <v>0</v>
      </c>
      <c r="P47" s="38">
        <v>0</v>
      </c>
      <c r="Q47" s="46">
        <f t="shared" si="74"/>
        <v>13280.77</v>
      </c>
      <c r="R47" s="56" t="e">
        <f t="shared" si="75"/>
        <v>#REF!</v>
      </c>
      <c r="S47" s="27" t="e">
        <f t="shared" si="76"/>
        <v>#REF!</v>
      </c>
      <c r="T47" s="27" t="e">
        <f t="shared" si="77"/>
        <v>#REF!</v>
      </c>
      <c r="U47" s="27" t="e">
        <f t="shared" si="78"/>
        <v>#REF!</v>
      </c>
      <c r="V47" s="38" t="e">
        <f t="shared" si="79"/>
        <v>#REF!</v>
      </c>
      <c r="W47" s="46" t="e">
        <f t="shared" si="80"/>
        <v>#REF!</v>
      </c>
      <c r="X47" s="216" t="e">
        <f t="shared" si="81"/>
        <v>#REF!</v>
      </c>
      <c r="Y47" s="217" t="e">
        <f t="shared" si="82"/>
        <v>#REF!</v>
      </c>
      <c r="Z47" s="217" t="e">
        <f t="shared" si="83"/>
        <v>#REF!</v>
      </c>
      <c r="AA47" s="217" t="e">
        <f t="shared" si="84"/>
        <v>#REF!</v>
      </c>
      <c r="AB47" s="218" t="e">
        <f t="shared" si="85"/>
        <v>#REF!</v>
      </c>
      <c r="AC47" s="219" t="e">
        <f t="shared" si="86"/>
        <v>#REF!</v>
      </c>
    </row>
    <row r="48" spans="2:31" s="74" customFormat="1" x14ac:dyDescent="0.3">
      <c r="C48" s="75"/>
      <c r="D48" s="307"/>
      <c r="E48" s="76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25"/>
      <c r="Y48" s="325"/>
      <c r="Z48" s="325"/>
      <c r="AA48" s="325"/>
      <c r="AB48" s="325"/>
      <c r="AC48" s="325"/>
    </row>
    <row r="49" spans="2:31" s="74" customFormat="1" x14ac:dyDescent="0.3">
      <c r="C49" s="75"/>
      <c r="D49" s="307"/>
      <c r="E49" s="76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25"/>
      <c r="Y49" s="325"/>
      <c r="Z49" s="325"/>
      <c r="AA49" s="325"/>
      <c r="AB49" s="325"/>
      <c r="AC49" s="325"/>
    </row>
    <row r="50" spans="2:31" s="74" customFormat="1" x14ac:dyDescent="0.3">
      <c r="C50" s="75"/>
      <c r="D50" s="307"/>
      <c r="E50" s="76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25"/>
      <c r="Y50" s="325"/>
      <c r="Z50" s="325"/>
      <c r="AA50" s="325"/>
      <c r="AB50" s="325"/>
      <c r="AC50" s="325"/>
    </row>
    <row r="51" spans="2:31" s="1" customFormat="1" ht="15" thickBot="1" x14ac:dyDescent="0.35">
      <c r="B51" s="377">
        <v>5.4</v>
      </c>
      <c r="C51" s="179" t="s">
        <v>45</v>
      </c>
      <c r="D51" s="149" t="s">
        <v>97</v>
      </c>
      <c r="E51" s="179" t="s">
        <v>59</v>
      </c>
      <c r="F51" s="127" t="e">
        <f>#REF!</f>
        <v>#REF!</v>
      </c>
      <c r="G51" s="125" t="e">
        <f>#REF!</f>
        <v>#REF!</v>
      </c>
      <c r="H51" s="125" t="e">
        <f>#REF!</f>
        <v>#REF!</v>
      </c>
      <c r="I51" s="125" t="e">
        <f>#REF!</f>
        <v>#REF!</v>
      </c>
      <c r="J51" s="71" t="e">
        <f>#REF!</f>
        <v>#REF!</v>
      </c>
      <c r="K51" s="205" t="e">
        <f>SUM(F51:J51)</f>
        <v>#REF!</v>
      </c>
      <c r="L51" s="34">
        <v>0</v>
      </c>
      <c r="M51" s="35">
        <v>591756.56000000006</v>
      </c>
      <c r="N51" s="35">
        <v>0</v>
      </c>
      <c r="O51" s="35">
        <v>0</v>
      </c>
      <c r="P51" s="107">
        <v>0</v>
      </c>
      <c r="Q51" s="108">
        <f t="shared" ref="Q51:Q52" si="87">SUM(L51:P51)</f>
        <v>591756.56000000006</v>
      </c>
      <c r="R51" s="57" t="e">
        <f t="shared" ref="R51:R53" si="88">F51-L51</f>
        <v>#REF!</v>
      </c>
      <c r="S51" s="29" t="e">
        <f t="shared" ref="S51:S53" si="89">G51-M51</f>
        <v>#REF!</v>
      </c>
      <c r="T51" s="29" t="e">
        <f t="shared" ref="T51:T53" si="90">H51-N51</f>
        <v>#REF!</v>
      </c>
      <c r="U51" s="29" t="e">
        <f t="shared" ref="U51:U53" si="91">I51-O51</f>
        <v>#REF!</v>
      </c>
      <c r="V51" s="42" t="e">
        <f t="shared" ref="V51:V53" si="92">J51-P51</f>
        <v>#REF!</v>
      </c>
      <c r="W51" s="48" t="e">
        <f t="shared" ref="W51:W53" si="93">SUM(R51:V51)</f>
        <v>#REF!</v>
      </c>
      <c r="X51" s="222" t="e">
        <f t="shared" ref="X51:X53" si="94">L51/F51</f>
        <v>#REF!</v>
      </c>
      <c r="Y51" s="223" t="e">
        <f t="shared" ref="Y51:Y53" si="95">M51/G51</f>
        <v>#REF!</v>
      </c>
      <c r="Z51" s="223" t="e">
        <f t="shared" ref="Z51:Z53" si="96">N51/H51</f>
        <v>#REF!</v>
      </c>
      <c r="AA51" s="223" t="e">
        <f t="shared" ref="AA51:AA53" si="97">O51/I51</f>
        <v>#REF!</v>
      </c>
      <c r="AB51" s="224" t="e">
        <f t="shared" ref="AB51:AB53" si="98">P51/J51</f>
        <v>#REF!</v>
      </c>
      <c r="AC51" s="225" t="e">
        <f t="shared" ref="AC51:AC53" si="99">Q51/K51</f>
        <v>#REF!</v>
      </c>
    </row>
    <row r="52" spans="2:31" s="1" customFormat="1" x14ac:dyDescent="0.3">
      <c r="B52" s="119">
        <v>5.4</v>
      </c>
      <c r="C52" s="185" t="s">
        <v>45</v>
      </c>
      <c r="D52" s="145" t="s">
        <v>93</v>
      </c>
      <c r="E52" s="186" t="s">
        <v>31</v>
      </c>
      <c r="F52" s="33" t="e">
        <f>#REF!</f>
        <v>#REF!</v>
      </c>
      <c r="G52" s="30" t="e">
        <f>#REF!</f>
        <v>#REF!</v>
      </c>
      <c r="H52" s="30" t="e">
        <f>#REF!</f>
        <v>#REF!</v>
      </c>
      <c r="I52" s="30" t="e">
        <f>#REF!</f>
        <v>#REF!</v>
      </c>
      <c r="J52" s="104" t="e">
        <f>#REF!</f>
        <v>#REF!</v>
      </c>
      <c r="K52" s="86" t="e">
        <f>SUM(F52:J52)</f>
        <v>#REF!</v>
      </c>
      <c r="L52" s="33">
        <v>0</v>
      </c>
      <c r="M52" s="30">
        <v>281078.59999999998</v>
      </c>
      <c r="N52" s="30">
        <v>0</v>
      </c>
      <c r="O52" s="30">
        <v>0</v>
      </c>
      <c r="P52" s="104">
        <v>0</v>
      </c>
      <c r="Q52" s="105">
        <f t="shared" si="87"/>
        <v>281078.59999999998</v>
      </c>
      <c r="R52" s="84" t="e">
        <f t="shared" si="88"/>
        <v>#REF!</v>
      </c>
      <c r="S52" s="80" t="e">
        <f t="shared" si="89"/>
        <v>#REF!</v>
      </c>
      <c r="T52" s="80" t="e">
        <f t="shared" si="90"/>
        <v>#REF!</v>
      </c>
      <c r="U52" s="80" t="e">
        <f t="shared" si="91"/>
        <v>#REF!</v>
      </c>
      <c r="V52" s="85" t="e">
        <f t="shared" si="92"/>
        <v>#REF!</v>
      </c>
      <c r="W52" s="81" t="e">
        <f t="shared" si="93"/>
        <v>#REF!</v>
      </c>
      <c r="X52" s="226" t="e">
        <f t="shared" si="94"/>
        <v>#REF!</v>
      </c>
      <c r="Y52" s="227" t="e">
        <f t="shared" si="95"/>
        <v>#REF!</v>
      </c>
      <c r="Z52" s="227" t="e">
        <f t="shared" si="96"/>
        <v>#REF!</v>
      </c>
      <c r="AA52" s="227" t="e">
        <f t="shared" si="97"/>
        <v>#REF!</v>
      </c>
      <c r="AB52" s="228" t="e">
        <f t="shared" si="98"/>
        <v>#REF!</v>
      </c>
      <c r="AC52" s="229" t="e">
        <f t="shared" si="99"/>
        <v>#REF!</v>
      </c>
    </row>
    <row r="53" spans="2:31" s="74" customFormat="1" x14ac:dyDescent="0.3">
      <c r="C53" s="75"/>
      <c r="D53" s="307"/>
      <c r="E53" s="76"/>
      <c r="F53" s="400" t="e">
        <f>SUM(F51:F52)</f>
        <v>#REF!</v>
      </c>
      <c r="G53" s="401" t="e">
        <f t="shared" ref="G53:Q53" si="100">SUM(G51:G52)</f>
        <v>#REF!</v>
      </c>
      <c r="H53" s="401" t="e">
        <f t="shared" si="100"/>
        <v>#REF!</v>
      </c>
      <c r="I53" s="401" t="e">
        <f t="shared" si="100"/>
        <v>#REF!</v>
      </c>
      <c r="J53" s="402" t="e">
        <f t="shared" si="100"/>
        <v>#REF!</v>
      </c>
      <c r="K53" s="403" t="e">
        <f t="shared" si="100"/>
        <v>#REF!</v>
      </c>
      <c r="L53" s="404">
        <f t="shared" si="100"/>
        <v>0</v>
      </c>
      <c r="M53" s="401">
        <f t="shared" si="100"/>
        <v>872835.16</v>
      </c>
      <c r="N53" s="405">
        <f t="shared" si="100"/>
        <v>0</v>
      </c>
      <c r="O53" s="405">
        <f t="shared" si="100"/>
        <v>0</v>
      </c>
      <c r="P53" s="406">
        <f t="shared" si="100"/>
        <v>0</v>
      </c>
      <c r="Q53" s="407">
        <f t="shared" si="100"/>
        <v>872835.16</v>
      </c>
      <c r="R53" s="54" t="e">
        <f t="shared" si="88"/>
        <v>#REF!</v>
      </c>
      <c r="S53" s="28" t="e">
        <f t="shared" si="89"/>
        <v>#REF!</v>
      </c>
      <c r="T53" s="28" t="e">
        <f t="shared" si="90"/>
        <v>#REF!</v>
      </c>
      <c r="U53" s="28" t="e">
        <f t="shared" si="91"/>
        <v>#REF!</v>
      </c>
      <c r="V53" s="40" t="e">
        <f t="shared" si="92"/>
        <v>#REF!</v>
      </c>
      <c r="W53" s="44" t="e">
        <f t="shared" si="93"/>
        <v>#REF!</v>
      </c>
      <c r="X53" s="208" t="e">
        <f t="shared" si="94"/>
        <v>#REF!</v>
      </c>
      <c r="Y53" s="209" t="e">
        <f t="shared" si="95"/>
        <v>#REF!</v>
      </c>
      <c r="Z53" s="209" t="e">
        <f t="shared" si="96"/>
        <v>#REF!</v>
      </c>
      <c r="AA53" s="209" t="e">
        <f t="shared" si="97"/>
        <v>#REF!</v>
      </c>
      <c r="AB53" s="210" t="e">
        <f t="shared" si="98"/>
        <v>#REF!</v>
      </c>
      <c r="AC53" s="211" t="e">
        <f t="shared" si="99"/>
        <v>#REF!</v>
      </c>
    </row>
    <row r="54" spans="2:31" s="74" customFormat="1" x14ac:dyDescent="0.3">
      <c r="C54" s="75"/>
      <c r="D54" s="307"/>
      <c r="E54" s="76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25"/>
      <c r="Y54" s="325"/>
      <c r="Z54" s="325"/>
      <c r="AA54" s="325"/>
      <c r="AB54" s="325"/>
      <c r="AC54" s="325"/>
    </row>
    <row r="55" spans="2:31" s="74" customFormat="1" x14ac:dyDescent="0.3">
      <c r="C55" s="75"/>
      <c r="D55" s="307"/>
      <c r="E55" s="76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25"/>
      <c r="Y55" s="325"/>
      <c r="Z55" s="325"/>
      <c r="AA55" s="325"/>
      <c r="AB55" s="325"/>
      <c r="AC55" s="325"/>
    </row>
    <row r="56" spans="2:31" s="1" customFormat="1" x14ac:dyDescent="0.3">
      <c r="B56" s="89" t="s">
        <v>70</v>
      </c>
      <c r="C56" s="176" t="s">
        <v>38</v>
      </c>
      <c r="D56" s="148" t="s">
        <v>115</v>
      </c>
      <c r="E56" s="22" t="s">
        <v>125</v>
      </c>
      <c r="F56" s="32" t="e">
        <f>#REF!</f>
        <v>#REF!</v>
      </c>
      <c r="G56" s="31" t="e">
        <f>#REF!</f>
        <v>#REF!</v>
      </c>
      <c r="H56" s="31" t="e">
        <f>#REF!</f>
        <v>#REF!</v>
      </c>
      <c r="I56" s="31" t="e">
        <f>#REF!</f>
        <v>#REF!</v>
      </c>
      <c r="J56" s="70" t="e">
        <f>#REF!</f>
        <v>#REF!</v>
      </c>
      <c r="K56" s="72" t="e">
        <f t="shared" ref="K56:K63" si="101">SUM(F56:J56)</f>
        <v>#REF!</v>
      </c>
      <c r="L56" s="43">
        <v>151701.41</v>
      </c>
      <c r="M56" s="31">
        <v>0</v>
      </c>
      <c r="N56" s="28">
        <v>0</v>
      </c>
      <c r="O56" s="28">
        <v>0</v>
      </c>
      <c r="P56" s="40">
        <v>0</v>
      </c>
      <c r="Q56" s="40">
        <f t="shared" ref="Q56:Q63" si="102">SUM(L56:P56)</f>
        <v>151701.41</v>
      </c>
      <c r="R56" s="43" t="e">
        <f t="shared" ref="R56:R64" si="103">F56-L56</f>
        <v>#REF!</v>
      </c>
      <c r="S56" s="28" t="e">
        <f t="shared" ref="S56:S64" si="104">G56-M56</f>
        <v>#REF!</v>
      </c>
      <c r="T56" s="28" t="e">
        <f t="shared" ref="T56:T64" si="105">H56-N56</f>
        <v>#REF!</v>
      </c>
      <c r="U56" s="28" t="e">
        <f t="shared" ref="U56:U64" si="106">I56-O56</f>
        <v>#REF!</v>
      </c>
      <c r="V56" s="40" t="e">
        <f t="shared" ref="V56:V64" si="107">J56-P56</f>
        <v>#REF!</v>
      </c>
      <c r="W56" s="44" t="e">
        <f t="shared" ref="W56:W64" si="108">SUM(R56:V56)</f>
        <v>#REF!</v>
      </c>
      <c r="X56" s="239" t="e">
        <f t="shared" ref="X56:X64" si="109">L56/F56</f>
        <v>#REF!</v>
      </c>
      <c r="Y56" s="209" t="e">
        <f t="shared" ref="Y56:Y64" si="110">M56/G56</f>
        <v>#REF!</v>
      </c>
      <c r="Z56" s="209" t="e">
        <f t="shared" ref="Z56:Z64" si="111">N56/H56</f>
        <v>#REF!</v>
      </c>
      <c r="AA56" s="209" t="e">
        <f t="shared" ref="AA56:AA64" si="112">O56/I56</f>
        <v>#REF!</v>
      </c>
      <c r="AB56" s="210" t="e">
        <f t="shared" ref="AB56:AB64" si="113">P56/J56</f>
        <v>#REF!</v>
      </c>
      <c r="AC56" s="211" t="e">
        <f t="shared" ref="AC56:AC64" si="114">Q56/K56</f>
        <v>#REF!</v>
      </c>
    </row>
    <row r="57" spans="2:31" s="1" customFormat="1" x14ac:dyDescent="0.3">
      <c r="B57" s="89" t="s">
        <v>70</v>
      </c>
      <c r="C57" s="176" t="s">
        <v>38</v>
      </c>
      <c r="D57" s="148" t="s">
        <v>116</v>
      </c>
      <c r="E57" s="22" t="s">
        <v>126</v>
      </c>
      <c r="F57" s="32" t="e">
        <f>#REF!</f>
        <v>#REF!</v>
      </c>
      <c r="G57" s="31" t="e">
        <f>#REF!</f>
        <v>#REF!</v>
      </c>
      <c r="H57" s="31" t="e">
        <f>#REF!</f>
        <v>#REF!</v>
      </c>
      <c r="I57" s="31" t="e">
        <f>#REF!</f>
        <v>#REF!</v>
      </c>
      <c r="J57" s="70" t="e">
        <f>#REF!</f>
        <v>#REF!</v>
      </c>
      <c r="K57" s="72" t="e">
        <f t="shared" si="101"/>
        <v>#REF!</v>
      </c>
      <c r="L57" s="43">
        <v>95245.119999999995</v>
      </c>
      <c r="M57" s="31">
        <v>0</v>
      </c>
      <c r="N57" s="28">
        <v>0</v>
      </c>
      <c r="O57" s="28">
        <v>0</v>
      </c>
      <c r="P57" s="40">
        <v>0</v>
      </c>
      <c r="Q57" s="40">
        <f t="shared" si="102"/>
        <v>95245.119999999995</v>
      </c>
      <c r="R57" s="43" t="e">
        <f t="shared" si="103"/>
        <v>#REF!</v>
      </c>
      <c r="S57" s="28" t="e">
        <f t="shared" si="104"/>
        <v>#REF!</v>
      </c>
      <c r="T57" s="28" t="e">
        <f t="shared" si="105"/>
        <v>#REF!</v>
      </c>
      <c r="U57" s="28" t="e">
        <f t="shared" si="106"/>
        <v>#REF!</v>
      </c>
      <c r="V57" s="40" t="e">
        <f t="shared" si="107"/>
        <v>#REF!</v>
      </c>
      <c r="W57" s="44" t="e">
        <f t="shared" si="108"/>
        <v>#REF!</v>
      </c>
      <c r="X57" s="239" t="e">
        <f t="shared" si="109"/>
        <v>#REF!</v>
      </c>
      <c r="Y57" s="209" t="e">
        <f t="shared" si="110"/>
        <v>#REF!</v>
      </c>
      <c r="Z57" s="209" t="e">
        <f t="shared" si="111"/>
        <v>#REF!</v>
      </c>
      <c r="AA57" s="209" t="e">
        <f t="shared" si="112"/>
        <v>#REF!</v>
      </c>
      <c r="AB57" s="210" t="e">
        <f t="shared" si="113"/>
        <v>#REF!</v>
      </c>
      <c r="AC57" s="211" t="e">
        <f t="shared" si="114"/>
        <v>#REF!</v>
      </c>
    </row>
    <row r="58" spans="2:31" s="73" customFormat="1" x14ac:dyDescent="0.3">
      <c r="B58" s="120">
        <v>1.1000000000000001</v>
      </c>
      <c r="C58" s="180" t="s">
        <v>38</v>
      </c>
      <c r="D58" s="144" t="s">
        <v>71</v>
      </c>
      <c r="E58" s="22" t="s">
        <v>7</v>
      </c>
      <c r="F58" s="32" t="e">
        <f>#REF!</f>
        <v>#REF!</v>
      </c>
      <c r="G58" s="31" t="e">
        <f>#REF!</f>
        <v>#REF!</v>
      </c>
      <c r="H58" s="31" t="e">
        <f>#REF!</f>
        <v>#REF!</v>
      </c>
      <c r="I58" s="31" t="e">
        <f>#REF!</f>
        <v>#REF!</v>
      </c>
      <c r="J58" s="70" t="e">
        <f>#REF!</f>
        <v>#REF!</v>
      </c>
      <c r="K58" s="123" t="e">
        <f t="shared" si="101"/>
        <v>#REF!</v>
      </c>
      <c r="L58" s="43">
        <v>51680.32</v>
      </c>
      <c r="M58" s="31">
        <v>0</v>
      </c>
      <c r="N58" s="28">
        <v>0</v>
      </c>
      <c r="O58" s="28">
        <v>0</v>
      </c>
      <c r="P58" s="40">
        <v>0</v>
      </c>
      <c r="Q58" s="44">
        <f t="shared" si="102"/>
        <v>51680.32</v>
      </c>
      <c r="R58" s="54" t="e">
        <f t="shared" si="103"/>
        <v>#REF!</v>
      </c>
      <c r="S58" s="54" t="e">
        <f t="shared" si="104"/>
        <v>#REF!</v>
      </c>
      <c r="T58" s="54" t="e">
        <f t="shared" si="105"/>
        <v>#REF!</v>
      </c>
      <c r="U58" s="54" t="e">
        <f t="shared" si="106"/>
        <v>#REF!</v>
      </c>
      <c r="V58" s="54" t="e">
        <f t="shared" si="107"/>
        <v>#REF!</v>
      </c>
      <c r="W58" s="44" t="e">
        <f t="shared" si="108"/>
        <v>#REF!</v>
      </c>
      <c r="X58" s="208" t="e">
        <f t="shared" si="109"/>
        <v>#REF!</v>
      </c>
      <c r="Y58" s="208" t="e">
        <f t="shared" si="110"/>
        <v>#REF!</v>
      </c>
      <c r="Z58" s="208" t="e">
        <f t="shared" si="111"/>
        <v>#REF!</v>
      </c>
      <c r="AA58" s="208" t="e">
        <f t="shared" si="112"/>
        <v>#REF!</v>
      </c>
      <c r="AB58" s="208" t="e">
        <f t="shared" si="113"/>
        <v>#REF!</v>
      </c>
      <c r="AC58" s="211" t="e">
        <f t="shared" si="114"/>
        <v>#REF!</v>
      </c>
    </row>
    <row r="59" spans="2:31" s="73" customFormat="1" x14ac:dyDescent="0.3">
      <c r="B59" s="89">
        <v>1.2</v>
      </c>
      <c r="C59" s="176" t="s">
        <v>38</v>
      </c>
      <c r="D59" s="142" t="s">
        <v>73</v>
      </c>
      <c r="E59" s="22" t="s">
        <v>40</v>
      </c>
      <c r="F59" s="32" t="e">
        <f>#REF!</f>
        <v>#REF!</v>
      </c>
      <c r="G59" s="31" t="e">
        <f>#REF!</f>
        <v>#REF!</v>
      </c>
      <c r="H59" s="31" t="e">
        <f>#REF!</f>
        <v>#REF!</v>
      </c>
      <c r="I59" s="31" t="e">
        <f>#REF!</f>
        <v>#REF!</v>
      </c>
      <c r="J59" s="70" t="e">
        <f>#REF!</f>
        <v>#REF!</v>
      </c>
      <c r="K59" s="123" t="e">
        <f t="shared" si="101"/>
        <v>#REF!</v>
      </c>
      <c r="L59" s="43">
        <v>189115</v>
      </c>
      <c r="M59" s="31">
        <v>0</v>
      </c>
      <c r="N59" s="28">
        <v>0</v>
      </c>
      <c r="O59" s="28">
        <v>0</v>
      </c>
      <c r="P59" s="390">
        <v>35596.400000000001</v>
      </c>
      <c r="Q59" s="44">
        <f t="shared" si="102"/>
        <v>224711.4</v>
      </c>
      <c r="R59" s="54" t="e">
        <f t="shared" si="103"/>
        <v>#REF!</v>
      </c>
      <c r="S59" s="28" t="e">
        <f t="shared" si="104"/>
        <v>#REF!</v>
      </c>
      <c r="T59" s="28" t="e">
        <f t="shared" si="105"/>
        <v>#REF!</v>
      </c>
      <c r="U59" s="28" t="e">
        <f t="shared" si="106"/>
        <v>#REF!</v>
      </c>
      <c r="V59" s="40" t="e">
        <f t="shared" si="107"/>
        <v>#REF!</v>
      </c>
      <c r="W59" s="44" t="e">
        <f t="shared" si="108"/>
        <v>#REF!</v>
      </c>
      <c r="X59" s="208" t="e">
        <f t="shared" si="109"/>
        <v>#REF!</v>
      </c>
      <c r="Y59" s="209" t="e">
        <f t="shared" si="110"/>
        <v>#REF!</v>
      </c>
      <c r="Z59" s="209" t="e">
        <f t="shared" si="111"/>
        <v>#REF!</v>
      </c>
      <c r="AA59" s="209" t="e">
        <f t="shared" si="112"/>
        <v>#REF!</v>
      </c>
      <c r="AB59" s="210" t="e">
        <f t="shared" si="113"/>
        <v>#REF!</v>
      </c>
      <c r="AC59" s="211" t="e">
        <f t="shared" si="114"/>
        <v>#REF!</v>
      </c>
      <c r="AE59" s="272"/>
    </row>
    <row r="60" spans="2:31" s="73" customFormat="1" x14ac:dyDescent="0.3">
      <c r="B60" s="121">
        <v>1.3</v>
      </c>
      <c r="C60" s="186" t="s">
        <v>38</v>
      </c>
      <c r="D60" s="142" t="s">
        <v>74</v>
      </c>
      <c r="E60" s="22" t="s">
        <v>49</v>
      </c>
      <c r="F60" s="32" t="e">
        <f>#REF!</f>
        <v>#REF!</v>
      </c>
      <c r="G60" s="31" t="e">
        <f>#REF!</f>
        <v>#REF!</v>
      </c>
      <c r="H60" s="31" t="e">
        <f>#REF!</f>
        <v>#REF!</v>
      </c>
      <c r="I60" s="31" t="e">
        <f>#REF!</f>
        <v>#REF!</v>
      </c>
      <c r="J60" s="70" t="e">
        <f>#REF!</f>
        <v>#REF!</v>
      </c>
      <c r="K60" s="87" t="e">
        <f t="shared" si="101"/>
        <v>#REF!</v>
      </c>
      <c r="L60" s="43">
        <v>877736.03</v>
      </c>
      <c r="M60" s="31">
        <v>287606.02</v>
      </c>
      <c r="N60" s="28">
        <v>0</v>
      </c>
      <c r="O60" s="389">
        <v>98419.62</v>
      </c>
      <c r="P60" s="40">
        <v>0</v>
      </c>
      <c r="Q60" s="44">
        <f t="shared" si="102"/>
        <v>1263761.67</v>
      </c>
      <c r="R60" s="54" t="e">
        <f t="shared" si="103"/>
        <v>#REF!</v>
      </c>
      <c r="S60" s="28" t="e">
        <f t="shared" si="104"/>
        <v>#REF!</v>
      </c>
      <c r="T60" s="28" t="e">
        <f t="shared" si="105"/>
        <v>#REF!</v>
      </c>
      <c r="U60" s="28" t="e">
        <f t="shared" si="106"/>
        <v>#REF!</v>
      </c>
      <c r="V60" s="40" t="e">
        <f t="shared" si="107"/>
        <v>#REF!</v>
      </c>
      <c r="W60" s="44" t="e">
        <f t="shared" si="108"/>
        <v>#REF!</v>
      </c>
      <c r="X60" s="208" t="e">
        <f t="shared" si="109"/>
        <v>#REF!</v>
      </c>
      <c r="Y60" s="209" t="e">
        <f t="shared" si="110"/>
        <v>#REF!</v>
      </c>
      <c r="Z60" s="209" t="e">
        <f t="shared" si="111"/>
        <v>#REF!</v>
      </c>
      <c r="AA60" s="209" t="e">
        <f t="shared" si="112"/>
        <v>#REF!</v>
      </c>
      <c r="AB60" s="210" t="e">
        <f t="shared" si="113"/>
        <v>#REF!</v>
      </c>
      <c r="AC60" s="211" t="e">
        <f t="shared" si="114"/>
        <v>#REF!</v>
      </c>
    </row>
    <row r="61" spans="2:31" s="1" customFormat="1" x14ac:dyDescent="0.3">
      <c r="B61" s="121">
        <v>1.3</v>
      </c>
      <c r="C61" s="178" t="s">
        <v>38</v>
      </c>
      <c r="D61" s="142" t="s">
        <v>75</v>
      </c>
      <c r="E61" s="22" t="s">
        <v>39</v>
      </c>
      <c r="F61" s="32" t="e">
        <f>#REF!</f>
        <v>#REF!</v>
      </c>
      <c r="G61" s="31" t="e">
        <f>#REF!</f>
        <v>#REF!</v>
      </c>
      <c r="H61" s="31" t="e">
        <f>#REF!</f>
        <v>#REF!</v>
      </c>
      <c r="I61" s="31" t="e">
        <f>#REF!</f>
        <v>#REF!</v>
      </c>
      <c r="J61" s="70" t="e">
        <f>#REF!</f>
        <v>#REF!</v>
      </c>
      <c r="K61" s="90" t="e">
        <f t="shared" si="101"/>
        <v>#REF!</v>
      </c>
      <c r="L61" s="43">
        <v>0</v>
      </c>
      <c r="M61" s="31">
        <v>0</v>
      </c>
      <c r="N61" s="28">
        <v>0</v>
      </c>
      <c r="O61" s="393">
        <v>102725.09</v>
      </c>
      <c r="P61" s="40">
        <v>0</v>
      </c>
      <c r="Q61" s="44">
        <f t="shared" si="102"/>
        <v>102725.09</v>
      </c>
      <c r="R61" s="54" t="e">
        <f t="shared" si="103"/>
        <v>#REF!</v>
      </c>
      <c r="S61" s="28" t="e">
        <f t="shared" si="104"/>
        <v>#REF!</v>
      </c>
      <c r="T61" s="28" t="e">
        <f t="shared" si="105"/>
        <v>#REF!</v>
      </c>
      <c r="U61" s="28" t="e">
        <f t="shared" si="106"/>
        <v>#REF!</v>
      </c>
      <c r="V61" s="40" t="e">
        <f t="shared" si="107"/>
        <v>#REF!</v>
      </c>
      <c r="W61" s="44" t="e">
        <f t="shared" si="108"/>
        <v>#REF!</v>
      </c>
      <c r="X61" s="208" t="e">
        <f t="shared" si="109"/>
        <v>#REF!</v>
      </c>
      <c r="Y61" s="209" t="e">
        <f t="shared" si="110"/>
        <v>#REF!</v>
      </c>
      <c r="Z61" s="209" t="e">
        <f t="shared" si="111"/>
        <v>#REF!</v>
      </c>
      <c r="AA61" s="209" t="e">
        <f t="shared" si="112"/>
        <v>#REF!</v>
      </c>
      <c r="AB61" s="210" t="e">
        <f t="shared" si="113"/>
        <v>#REF!</v>
      </c>
      <c r="AC61" s="211" t="e">
        <f t="shared" si="114"/>
        <v>#REF!</v>
      </c>
    </row>
    <row r="62" spans="2:31" s="1" customFormat="1" x14ac:dyDescent="0.3">
      <c r="B62" s="89">
        <v>1.4</v>
      </c>
      <c r="C62" s="178" t="s">
        <v>38</v>
      </c>
      <c r="D62" s="144"/>
      <c r="E62" s="196"/>
      <c r="F62" s="32" t="e">
        <f>#REF!</f>
        <v>#REF!</v>
      </c>
      <c r="G62" s="31" t="e">
        <f>#REF!</f>
        <v>#REF!</v>
      </c>
      <c r="H62" s="31" t="e">
        <f>#REF!</f>
        <v>#REF!</v>
      </c>
      <c r="I62" s="31" t="e">
        <f>#REF!</f>
        <v>#REF!</v>
      </c>
      <c r="J62" s="70" t="e">
        <f>#REF!</f>
        <v>#REF!</v>
      </c>
      <c r="K62" s="72" t="e">
        <f t="shared" si="101"/>
        <v>#REF!</v>
      </c>
      <c r="L62" s="43">
        <v>0</v>
      </c>
      <c r="M62" s="31">
        <v>0</v>
      </c>
      <c r="N62" s="28">
        <v>0</v>
      </c>
      <c r="O62" s="28">
        <v>0</v>
      </c>
      <c r="P62" s="40">
        <v>0</v>
      </c>
      <c r="Q62" s="44">
        <f t="shared" si="102"/>
        <v>0</v>
      </c>
      <c r="R62" s="54" t="e">
        <f t="shared" si="103"/>
        <v>#REF!</v>
      </c>
      <c r="S62" s="28" t="e">
        <f t="shared" si="104"/>
        <v>#REF!</v>
      </c>
      <c r="T62" s="28" t="e">
        <f t="shared" si="105"/>
        <v>#REF!</v>
      </c>
      <c r="U62" s="28" t="e">
        <f t="shared" si="106"/>
        <v>#REF!</v>
      </c>
      <c r="V62" s="40" t="e">
        <f t="shared" si="107"/>
        <v>#REF!</v>
      </c>
      <c r="W62" s="44" t="e">
        <f t="shared" si="108"/>
        <v>#REF!</v>
      </c>
      <c r="X62" s="208" t="e">
        <f t="shared" si="109"/>
        <v>#REF!</v>
      </c>
      <c r="Y62" s="209" t="e">
        <f t="shared" si="110"/>
        <v>#REF!</v>
      </c>
      <c r="Z62" s="209" t="e">
        <f t="shared" si="111"/>
        <v>#REF!</v>
      </c>
      <c r="AA62" s="209" t="e">
        <f t="shared" si="112"/>
        <v>#REF!</v>
      </c>
      <c r="AB62" s="210" t="e">
        <f t="shared" si="113"/>
        <v>#REF!</v>
      </c>
      <c r="AC62" s="211" t="e">
        <f t="shared" si="114"/>
        <v>#REF!</v>
      </c>
    </row>
    <row r="63" spans="2:31" s="1" customFormat="1" x14ac:dyDescent="0.3">
      <c r="B63" s="121" t="s">
        <v>0</v>
      </c>
      <c r="C63" s="186" t="s">
        <v>38</v>
      </c>
      <c r="D63" s="144" t="s">
        <v>104</v>
      </c>
      <c r="E63" s="22" t="s">
        <v>41</v>
      </c>
      <c r="F63" s="32" t="e">
        <f>#REF!</f>
        <v>#REF!</v>
      </c>
      <c r="G63" s="31" t="e">
        <f>#REF!</f>
        <v>#REF!</v>
      </c>
      <c r="H63" s="31" t="e">
        <f>#REF!</f>
        <v>#REF!</v>
      </c>
      <c r="I63" s="31" t="e">
        <f>#REF!</f>
        <v>#REF!</v>
      </c>
      <c r="J63" s="70" t="e">
        <f>#REF!</f>
        <v>#REF!</v>
      </c>
      <c r="K63" s="72" t="e">
        <f t="shared" si="101"/>
        <v>#REF!</v>
      </c>
      <c r="L63" s="43">
        <v>101311.27</v>
      </c>
      <c r="M63" s="31">
        <v>0</v>
      </c>
      <c r="N63" s="28">
        <v>0</v>
      </c>
      <c r="O63" s="28">
        <v>0</v>
      </c>
      <c r="P63" s="40">
        <v>0</v>
      </c>
      <c r="Q63" s="44">
        <f t="shared" si="102"/>
        <v>101311.27</v>
      </c>
      <c r="R63" s="54" t="e">
        <f t="shared" si="103"/>
        <v>#REF!</v>
      </c>
      <c r="S63" s="28" t="e">
        <f t="shared" si="104"/>
        <v>#REF!</v>
      </c>
      <c r="T63" s="28" t="e">
        <f t="shared" si="105"/>
        <v>#REF!</v>
      </c>
      <c r="U63" s="28" t="e">
        <f t="shared" si="106"/>
        <v>#REF!</v>
      </c>
      <c r="V63" s="40" t="e">
        <f t="shared" si="107"/>
        <v>#REF!</v>
      </c>
      <c r="W63" s="44" t="e">
        <f t="shared" si="108"/>
        <v>#REF!</v>
      </c>
      <c r="X63" s="208" t="e">
        <f t="shared" si="109"/>
        <v>#REF!</v>
      </c>
      <c r="Y63" s="209" t="e">
        <f t="shared" si="110"/>
        <v>#REF!</v>
      </c>
      <c r="Z63" s="209" t="e">
        <f t="shared" si="111"/>
        <v>#REF!</v>
      </c>
      <c r="AA63" s="209" t="e">
        <f t="shared" si="112"/>
        <v>#REF!</v>
      </c>
      <c r="AB63" s="210" t="e">
        <f t="shared" si="113"/>
        <v>#REF!</v>
      </c>
      <c r="AC63" s="211" t="e">
        <f t="shared" si="114"/>
        <v>#REF!</v>
      </c>
    </row>
    <row r="64" spans="2:31" s="74" customFormat="1" x14ac:dyDescent="0.3">
      <c r="C64" s="75"/>
      <c r="D64" s="307"/>
      <c r="E64" s="76"/>
      <c r="F64" s="400" t="e">
        <f>SUM(F56:F63)</f>
        <v>#REF!</v>
      </c>
      <c r="G64" s="401" t="e">
        <f t="shared" ref="G64:Q64" si="115">SUM(G56:G63)</f>
        <v>#REF!</v>
      </c>
      <c r="H64" s="401" t="e">
        <f t="shared" si="115"/>
        <v>#REF!</v>
      </c>
      <c r="I64" s="401" t="e">
        <f t="shared" si="115"/>
        <v>#REF!</v>
      </c>
      <c r="J64" s="402" t="e">
        <f t="shared" si="115"/>
        <v>#REF!</v>
      </c>
      <c r="K64" s="403" t="e">
        <f t="shared" si="115"/>
        <v>#REF!</v>
      </c>
      <c r="L64" s="404">
        <f t="shared" si="115"/>
        <v>1466789.15</v>
      </c>
      <c r="M64" s="401">
        <f t="shared" si="115"/>
        <v>287606.02</v>
      </c>
      <c r="N64" s="405">
        <f t="shared" si="115"/>
        <v>0</v>
      </c>
      <c r="O64" s="405">
        <f t="shared" si="115"/>
        <v>201144.71</v>
      </c>
      <c r="P64" s="406">
        <f t="shared" si="115"/>
        <v>35596.400000000001</v>
      </c>
      <c r="Q64" s="407">
        <f t="shared" si="115"/>
        <v>1991136.28</v>
      </c>
      <c r="R64" s="54" t="e">
        <f t="shared" si="103"/>
        <v>#REF!</v>
      </c>
      <c r="S64" s="28" t="e">
        <f t="shared" si="104"/>
        <v>#REF!</v>
      </c>
      <c r="T64" s="28" t="e">
        <f t="shared" si="105"/>
        <v>#REF!</v>
      </c>
      <c r="U64" s="28" t="e">
        <f t="shared" si="106"/>
        <v>#REF!</v>
      </c>
      <c r="V64" s="40" t="e">
        <f t="shared" si="107"/>
        <v>#REF!</v>
      </c>
      <c r="W64" s="44" t="e">
        <f t="shared" si="108"/>
        <v>#REF!</v>
      </c>
      <c r="X64" s="208" t="e">
        <f t="shared" si="109"/>
        <v>#REF!</v>
      </c>
      <c r="Y64" s="209" t="e">
        <f t="shared" si="110"/>
        <v>#REF!</v>
      </c>
      <c r="Z64" s="209" t="e">
        <f t="shared" si="111"/>
        <v>#REF!</v>
      </c>
      <c r="AA64" s="209" t="e">
        <f t="shared" si="112"/>
        <v>#REF!</v>
      </c>
      <c r="AB64" s="210" t="e">
        <f t="shared" si="113"/>
        <v>#REF!</v>
      </c>
      <c r="AC64" s="211" t="e">
        <f t="shared" si="114"/>
        <v>#REF!</v>
      </c>
    </row>
    <row r="65" spans="2:29" s="74" customFormat="1" x14ac:dyDescent="0.3">
      <c r="C65" s="75"/>
      <c r="D65" s="307"/>
      <c r="E65" s="76"/>
      <c r="F65" s="308"/>
      <c r="G65" s="308"/>
      <c r="H65" s="308"/>
      <c r="I65" s="308"/>
      <c r="J65" s="308"/>
      <c r="K65" s="308"/>
      <c r="L65" s="308"/>
      <c r="M65" s="308"/>
      <c r="N65" s="308"/>
      <c r="O65" s="308"/>
      <c r="P65" s="308"/>
      <c r="Q65" s="308"/>
      <c r="R65" s="308"/>
      <c r="S65" s="308"/>
      <c r="T65" s="308"/>
      <c r="U65" s="308"/>
      <c r="V65" s="308"/>
      <c r="W65" s="308"/>
      <c r="X65" s="325"/>
      <c r="Y65" s="325"/>
      <c r="Z65" s="325"/>
      <c r="AA65" s="325"/>
      <c r="AB65" s="325"/>
      <c r="AC65" s="325"/>
    </row>
    <row r="66" spans="2:29" s="74" customFormat="1" x14ac:dyDescent="0.3">
      <c r="C66" s="75"/>
      <c r="D66" s="307"/>
      <c r="E66" s="76"/>
      <c r="F66" s="308"/>
      <c r="G66" s="308"/>
      <c r="H66" s="308"/>
      <c r="I66" s="308"/>
      <c r="J66" s="308"/>
      <c r="K66" s="308"/>
      <c r="L66" s="308"/>
      <c r="M66" s="308"/>
      <c r="N66" s="308"/>
      <c r="O66" s="308"/>
      <c r="P66" s="308"/>
      <c r="Q66" s="308"/>
      <c r="R66" s="308"/>
      <c r="S66" s="308"/>
      <c r="T66" s="308"/>
      <c r="U66" s="308"/>
      <c r="V66" s="308"/>
      <c r="W66" s="308"/>
      <c r="X66" s="325"/>
      <c r="Y66" s="325"/>
      <c r="Z66" s="325"/>
      <c r="AA66" s="325"/>
      <c r="AB66" s="325"/>
      <c r="AC66" s="325"/>
    </row>
    <row r="67" spans="2:29" s="73" customFormat="1" x14ac:dyDescent="0.3">
      <c r="B67" s="121">
        <v>2.6</v>
      </c>
      <c r="C67" s="296" t="s">
        <v>132</v>
      </c>
      <c r="D67" s="144" t="s">
        <v>82</v>
      </c>
      <c r="E67" s="178" t="s">
        <v>56</v>
      </c>
      <c r="F67" s="32" t="e">
        <f>#REF!</f>
        <v>#REF!</v>
      </c>
      <c r="G67" s="31" t="e">
        <f>#REF!</f>
        <v>#REF!</v>
      </c>
      <c r="H67" s="31" t="e">
        <f>#REF!</f>
        <v>#REF!</v>
      </c>
      <c r="I67" s="31" t="e">
        <f>#REF!</f>
        <v>#REF!</v>
      </c>
      <c r="J67" s="70" t="e">
        <f>#REF!</f>
        <v>#REF!</v>
      </c>
      <c r="K67" s="90" t="e">
        <f>SUM(F67:J67)</f>
        <v>#REF!</v>
      </c>
      <c r="L67" s="32">
        <v>0</v>
      </c>
      <c r="M67" s="31">
        <v>249225.35</v>
      </c>
      <c r="N67" s="31">
        <v>0</v>
      </c>
      <c r="O67" s="31">
        <v>0</v>
      </c>
      <c r="P67" s="70">
        <v>0</v>
      </c>
      <c r="Q67" s="72">
        <f t="shared" ref="Q67:Q68" si="116">SUM(L67:P67)</f>
        <v>249225.35</v>
      </c>
      <c r="R67" s="298" t="e">
        <f t="shared" ref="R67:R69" si="117">F67-L67</f>
        <v>#REF!</v>
      </c>
      <c r="S67" s="299" t="e">
        <f t="shared" ref="S67:S69" si="118">G67-M67</f>
        <v>#REF!</v>
      </c>
      <c r="T67" s="299" t="e">
        <f t="shared" ref="T67:T69" si="119">H67-N67</f>
        <v>#REF!</v>
      </c>
      <c r="U67" s="299" t="e">
        <f t="shared" ref="U67:U69" si="120">I67-O67</f>
        <v>#REF!</v>
      </c>
      <c r="V67" s="300" t="e">
        <f t="shared" ref="V67:V69" si="121">J67-P67</f>
        <v>#REF!</v>
      </c>
      <c r="W67" s="301" t="e">
        <f t="shared" ref="W67:W69" si="122">SUM(R67:V67)</f>
        <v>#REF!</v>
      </c>
      <c r="X67" s="302" t="e">
        <f t="shared" ref="X67:X69" si="123">L67/F67</f>
        <v>#REF!</v>
      </c>
      <c r="Y67" s="303" t="e">
        <f t="shared" ref="Y67:Y69" si="124">M67/G67</f>
        <v>#REF!</v>
      </c>
      <c r="Z67" s="303" t="e">
        <f t="shared" ref="Z67:Z69" si="125">N67/H67</f>
        <v>#REF!</v>
      </c>
      <c r="AA67" s="303" t="e">
        <f t="shared" ref="AA67:AA69" si="126">O67/I67</f>
        <v>#REF!</v>
      </c>
      <c r="AB67" s="304" t="e">
        <f t="shared" ref="AB67:AB69" si="127">P67/J67</f>
        <v>#REF!</v>
      </c>
      <c r="AC67" s="305" t="e">
        <f t="shared" ref="AC67:AC69" si="128">Q67/K67</f>
        <v>#REF!</v>
      </c>
    </row>
    <row r="68" spans="2:29" s="73" customFormat="1" x14ac:dyDescent="0.3">
      <c r="B68" s="121">
        <v>2.6</v>
      </c>
      <c r="C68" s="296" t="s">
        <v>132</v>
      </c>
      <c r="D68" s="144" t="s">
        <v>83</v>
      </c>
      <c r="E68" s="178" t="s">
        <v>30</v>
      </c>
      <c r="F68" s="32" t="e">
        <f>#REF!</f>
        <v>#REF!</v>
      </c>
      <c r="G68" s="31" t="e">
        <f>#REF!</f>
        <v>#REF!</v>
      </c>
      <c r="H68" s="31" t="e">
        <f>#REF!</f>
        <v>#REF!</v>
      </c>
      <c r="I68" s="31" t="e">
        <f>#REF!</f>
        <v>#REF!</v>
      </c>
      <c r="J68" s="70" t="e">
        <f>#REF!</f>
        <v>#REF!</v>
      </c>
      <c r="K68" s="90" t="e">
        <f>SUM(F68:J68)</f>
        <v>#REF!</v>
      </c>
      <c r="L68" s="127">
        <v>0</v>
      </c>
      <c r="M68" s="125">
        <v>317967.38</v>
      </c>
      <c r="N68" s="125">
        <v>0</v>
      </c>
      <c r="O68" s="125">
        <v>0</v>
      </c>
      <c r="P68" s="71">
        <v>0</v>
      </c>
      <c r="Q68" s="72">
        <f t="shared" si="116"/>
        <v>317967.38</v>
      </c>
      <c r="R68" s="298" t="e">
        <f t="shared" si="117"/>
        <v>#REF!</v>
      </c>
      <c r="S68" s="299" t="e">
        <f t="shared" si="118"/>
        <v>#REF!</v>
      </c>
      <c r="T68" s="299" t="e">
        <f t="shared" si="119"/>
        <v>#REF!</v>
      </c>
      <c r="U68" s="299" t="e">
        <f t="shared" si="120"/>
        <v>#REF!</v>
      </c>
      <c r="V68" s="300" t="e">
        <f t="shared" si="121"/>
        <v>#REF!</v>
      </c>
      <c r="W68" s="301" t="e">
        <f t="shared" si="122"/>
        <v>#REF!</v>
      </c>
      <c r="X68" s="302" t="e">
        <f t="shared" si="123"/>
        <v>#REF!</v>
      </c>
      <c r="Y68" s="303" t="e">
        <f t="shared" si="124"/>
        <v>#REF!</v>
      </c>
      <c r="Z68" s="303" t="e">
        <f t="shared" si="125"/>
        <v>#REF!</v>
      </c>
      <c r="AA68" s="303" t="e">
        <f t="shared" si="126"/>
        <v>#REF!</v>
      </c>
      <c r="AB68" s="304" t="e">
        <f t="shared" si="127"/>
        <v>#REF!</v>
      </c>
      <c r="AC68" s="305" t="e">
        <f t="shared" si="128"/>
        <v>#REF!</v>
      </c>
    </row>
    <row r="69" spans="2:29" s="74" customFormat="1" x14ac:dyDescent="0.3">
      <c r="C69" s="75"/>
      <c r="D69" s="307"/>
      <c r="E69" s="76"/>
      <c r="F69" s="400" t="e">
        <f>SUM(F67:F68)</f>
        <v>#REF!</v>
      </c>
      <c r="G69" s="401" t="e">
        <f t="shared" ref="G69:Q69" si="129">SUM(G67:G68)</f>
        <v>#REF!</v>
      </c>
      <c r="H69" s="401" t="e">
        <f t="shared" si="129"/>
        <v>#REF!</v>
      </c>
      <c r="I69" s="401" t="e">
        <f t="shared" si="129"/>
        <v>#REF!</v>
      </c>
      <c r="J69" s="402" t="e">
        <f t="shared" si="129"/>
        <v>#REF!</v>
      </c>
      <c r="K69" s="403" t="e">
        <f t="shared" si="129"/>
        <v>#REF!</v>
      </c>
      <c r="L69" s="404">
        <f t="shared" si="129"/>
        <v>0</v>
      </c>
      <c r="M69" s="401">
        <f t="shared" si="129"/>
        <v>567192.73</v>
      </c>
      <c r="N69" s="405">
        <f t="shared" si="129"/>
        <v>0</v>
      </c>
      <c r="O69" s="405">
        <f t="shared" si="129"/>
        <v>0</v>
      </c>
      <c r="P69" s="406">
        <f t="shared" si="129"/>
        <v>0</v>
      </c>
      <c r="Q69" s="407">
        <f t="shared" si="129"/>
        <v>567192.73</v>
      </c>
      <c r="R69" s="54" t="e">
        <f t="shared" si="117"/>
        <v>#REF!</v>
      </c>
      <c r="S69" s="28" t="e">
        <f t="shared" si="118"/>
        <v>#REF!</v>
      </c>
      <c r="T69" s="28" t="e">
        <f t="shared" si="119"/>
        <v>#REF!</v>
      </c>
      <c r="U69" s="28" t="e">
        <f t="shared" si="120"/>
        <v>#REF!</v>
      </c>
      <c r="V69" s="40" t="e">
        <f t="shared" si="121"/>
        <v>#REF!</v>
      </c>
      <c r="W69" s="44" t="e">
        <f t="shared" si="122"/>
        <v>#REF!</v>
      </c>
      <c r="X69" s="208" t="e">
        <f t="shared" si="123"/>
        <v>#REF!</v>
      </c>
      <c r="Y69" s="209" t="e">
        <f t="shared" si="124"/>
        <v>#REF!</v>
      </c>
      <c r="Z69" s="209" t="e">
        <f t="shared" si="125"/>
        <v>#REF!</v>
      </c>
      <c r="AA69" s="209" t="e">
        <f t="shared" si="126"/>
        <v>#REF!</v>
      </c>
      <c r="AB69" s="210" t="e">
        <f t="shared" si="127"/>
        <v>#REF!</v>
      </c>
      <c r="AC69" s="211" t="e">
        <f t="shared" si="128"/>
        <v>#REF!</v>
      </c>
    </row>
    <row r="70" spans="2:29" s="74" customFormat="1" x14ac:dyDescent="0.3">
      <c r="C70" s="75"/>
      <c r="D70" s="307"/>
      <c r="E70" s="76"/>
      <c r="F70" s="308"/>
      <c r="G70" s="308"/>
      <c r="H70" s="308"/>
      <c r="I70" s="308"/>
      <c r="J70" s="308"/>
      <c r="K70" s="308"/>
      <c r="L70" s="308"/>
      <c r="M70" s="308"/>
      <c r="N70" s="308"/>
      <c r="O70" s="308"/>
      <c r="P70" s="308"/>
      <c r="Q70" s="308"/>
      <c r="R70" s="308"/>
      <c r="S70" s="308"/>
      <c r="T70" s="308"/>
      <c r="U70" s="308"/>
      <c r="V70" s="308"/>
      <c r="W70" s="308"/>
      <c r="X70" s="325"/>
      <c r="Y70" s="325"/>
      <c r="Z70" s="325"/>
      <c r="AA70" s="325"/>
      <c r="AB70" s="325"/>
      <c r="AC70" s="325"/>
    </row>
    <row r="71" spans="2:29" s="74" customFormat="1" x14ac:dyDescent="0.3">
      <c r="C71" s="75"/>
      <c r="D71" s="307"/>
      <c r="E71" s="76"/>
      <c r="F71" s="308"/>
      <c r="G71" s="308"/>
      <c r="H71" s="308"/>
      <c r="I71" s="308"/>
      <c r="J71" s="308"/>
      <c r="K71" s="308"/>
      <c r="L71" s="308"/>
      <c r="M71" s="308"/>
      <c r="N71" s="308"/>
      <c r="O71" s="308"/>
      <c r="P71" s="308"/>
      <c r="Q71" s="308"/>
      <c r="R71" s="308"/>
      <c r="S71" s="308"/>
      <c r="T71" s="308"/>
      <c r="U71" s="308"/>
      <c r="V71" s="308"/>
      <c r="W71" s="308"/>
      <c r="X71" s="325"/>
      <c r="Y71" s="325"/>
      <c r="Z71" s="325"/>
      <c r="AA71" s="325"/>
      <c r="AB71" s="325"/>
      <c r="AC71" s="325"/>
    </row>
    <row r="72" spans="2:29" s="1" customFormat="1" x14ac:dyDescent="0.3">
      <c r="B72" s="89" t="s">
        <v>70</v>
      </c>
      <c r="C72" s="176" t="s">
        <v>32</v>
      </c>
      <c r="D72" s="148" t="s">
        <v>117</v>
      </c>
      <c r="E72" s="22" t="s">
        <v>127</v>
      </c>
      <c r="F72" s="32" t="e">
        <f>#REF!</f>
        <v>#REF!</v>
      </c>
      <c r="G72" s="31" t="e">
        <f>#REF!</f>
        <v>#REF!</v>
      </c>
      <c r="H72" s="31" t="e">
        <f>#REF!</f>
        <v>#REF!</v>
      </c>
      <c r="I72" s="31" t="e">
        <f>#REF!</f>
        <v>#REF!</v>
      </c>
      <c r="J72" s="70" t="e">
        <f>#REF!</f>
        <v>#REF!</v>
      </c>
      <c r="K72" s="72" t="e">
        <f t="shared" ref="K72:K78" si="130">SUM(F72:J72)</f>
        <v>#REF!</v>
      </c>
      <c r="L72" s="43">
        <v>0</v>
      </c>
      <c r="M72" s="31">
        <v>0</v>
      </c>
      <c r="N72" s="28">
        <v>0</v>
      </c>
      <c r="O72" s="28">
        <v>0</v>
      </c>
      <c r="P72" s="40">
        <v>0</v>
      </c>
      <c r="Q72" s="40">
        <f t="shared" ref="Q72:Q79" si="131">SUM(L72:P72)</f>
        <v>0</v>
      </c>
      <c r="R72" s="43" t="e">
        <f t="shared" ref="R72:R80" si="132">F72-L72</f>
        <v>#REF!</v>
      </c>
      <c r="S72" s="28" t="e">
        <f t="shared" ref="S72:S80" si="133">G72-M72</f>
        <v>#REF!</v>
      </c>
      <c r="T72" s="28" t="e">
        <f t="shared" ref="T72:T80" si="134">H72-N72</f>
        <v>#REF!</v>
      </c>
      <c r="U72" s="28" t="e">
        <f t="shared" ref="U72:U80" si="135">I72-O72</f>
        <v>#REF!</v>
      </c>
      <c r="V72" s="40" t="e">
        <f t="shared" ref="V72:V80" si="136">J72-P72</f>
        <v>#REF!</v>
      </c>
      <c r="W72" s="44" t="e">
        <f t="shared" ref="W72:W80" si="137">SUM(R72:V72)</f>
        <v>#REF!</v>
      </c>
      <c r="X72" s="239" t="e">
        <f t="shared" ref="X72:X80" si="138">L72/F72</f>
        <v>#REF!</v>
      </c>
      <c r="Y72" s="209" t="e">
        <f t="shared" ref="Y72:Y80" si="139">M72/G72</f>
        <v>#REF!</v>
      </c>
      <c r="Z72" s="209" t="e">
        <f t="shared" ref="Z72:Z80" si="140">N72/H72</f>
        <v>#REF!</v>
      </c>
      <c r="AA72" s="209" t="e">
        <f t="shared" ref="AA72:AA80" si="141">O72/I72</f>
        <v>#REF!</v>
      </c>
      <c r="AB72" s="210" t="e">
        <f t="shared" ref="AB72:AB80" si="142">P72/J72</f>
        <v>#REF!</v>
      </c>
      <c r="AC72" s="211" t="e">
        <f t="shared" ref="AC72:AC80" si="143">Q72/K72</f>
        <v>#REF!</v>
      </c>
    </row>
    <row r="73" spans="2:29" s="1" customFormat="1" x14ac:dyDescent="0.3">
      <c r="B73" s="120" t="s">
        <v>70</v>
      </c>
      <c r="C73" s="180" t="s">
        <v>32</v>
      </c>
      <c r="D73" s="148" t="s">
        <v>118</v>
      </c>
      <c r="E73" s="22" t="s">
        <v>128</v>
      </c>
      <c r="F73" s="32" t="e">
        <f>#REF!</f>
        <v>#REF!</v>
      </c>
      <c r="G73" s="31" t="e">
        <f>#REF!</f>
        <v>#REF!</v>
      </c>
      <c r="H73" s="31" t="e">
        <f>#REF!</f>
        <v>#REF!</v>
      </c>
      <c r="I73" s="31" t="e">
        <f>#REF!</f>
        <v>#REF!</v>
      </c>
      <c r="J73" s="70" t="e">
        <f>#REF!</f>
        <v>#REF!</v>
      </c>
      <c r="K73" s="72" t="e">
        <f t="shared" si="130"/>
        <v>#REF!</v>
      </c>
      <c r="L73" s="43">
        <v>0</v>
      </c>
      <c r="M73" s="31">
        <v>0</v>
      </c>
      <c r="N73" s="28">
        <v>0</v>
      </c>
      <c r="O73" s="28">
        <v>0</v>
      </c>
      <c r="P73" s="40">
        <v>0</v>
      </c>
      <c r="Q73" s="40">
        <f t="shared" si="131"/>
        <v>0</v>
      </c>
      <c r="R73" s="43" t="e">
        <f t="shared" si="132"/>
        <v>#REF!</v>
      </c>
      <c r="S73" s="28" t="e">
        <f t="shared" si="133"/>
        <v>#REF!</v>
      </c>
      <c r="T73" s="28" t="e">
        <f t="shared" si="134"/>
        <v>#REF!</v>
      </c>
      <c r="U73" s="28" t="e">
        <f t="shared" si="135"/>
        <v>#REF!</v>
      </c>
      <c r="V73" s="40" t="e">
        <f t="shared" si="136"/>
        <v>#REF!</v>
      </c>
      <c r="W73" s="44" t="e">
        <f t="shared" si="137"/>
        <v>#REF!</v>
      </c>
      <c r="X73" s="239" t="e">
        <f t="shared" si="138"/>
        <v>#REF!</v>
      </c>
      <c r="Y73" s="209" t="e">
        <f t="shared" si="139"/>
        <v>#REF!</v>
      </c>
      <c r="Z73" s="209" t="e">
        <f t="shared" si="140"/>
        <v>#REF!</v>
      </c>
      <c r="AA73" s="209" t="e">
        <f t="shared" si="141"/>
        <v>#REF!</v>
      </c>
      <c r="AB73" s="210" t="e">
        <f t="shared" si="142"/>
        <v>#REF!</v>
      </c>
      <c r="AC73" s="211" t="e">
        <f t="shared" si="143"/>
        <v>#REF!</v>
      </c>
    </row>
    <row r="74" spans="2:29" s="1" customFormat="1" x14ac:dyDescent="0.3">
      <c r="B74" s="89">
        <v>2.2999999999999998</v>
      </c>
      <c r="C74" s="176" t="s">
        <v>32</v>
      </c>
      <c r="D74" s="144" t="s">
        <v>78</v>
      </c>
      <c r="E74" s="22" t="s">
        <v>51</v>
      </c>
      <c r="F74" s="32" t="e">
        <f>#REF!</f>
        <v>#REF!</v>
      </c>
      <c r="G74" s="31" t="e">
        <f>#REF!</f>
        <v>#REF!</v>
      </c>
      <c r="H74" s="31" t="e">
        <f>#REF!</f>
        <v>#REF!</v>
      </c>
      <c r="I74" s="31" t="e">
        <f>#REF!</f>
        <v>#REF!</v>
      </c>
      <c r="J74" s="70" t="e">
        <f>#REF!</f>
        <v>#REF!</v>
      </c>
      <c r="K74" s="72" t="e">
        <f t="shared" si="130"/>
        <v>#REF!</v>
      </c>
      <c r="L74" s="43">
        <v>0</v>
      </c>
      <c r="M74" s="31">
        <v>37700.85</v>
      </c>
      <c r="N74" s="28">
        <v>0</v>
      </c>
      <c r="O74" s="28">
        <v>0</v>
      </c>
      <c r="P74" s="40">
        <v>0</v>
      </c>
      <c r="Q74" s="44">
        <f t="shared" si="131"/>
        <v>37700.85</v>
      </c>
      <c r="R74" s="54" t="e">
        <f t="shared" si="132"/>
        <v>#REF!</v>
      </c>
      <c r="S74" s="54" t="e">
        <f t="shared" si="133"/>
        <v>#REF!</v>
      </c>
      <c r="T74" s="54" t="e">
        <f t="shared" si="134"/>
        <v>#REF!</v>
      </c>
      <c r="U74" s="54" t="e">
        <f t="shared" si="135"/>
        <v>#REF!</v>
      </c>
      <c r="V74" s="54" t="e">
        <f t="shared" si="136"/>
        <v>#REF!</v>
      </c>
      <c r="W74" s="44" t="e">
        <f t="shared" si="137"/>
        <v>#REF!</v>
      </c>
      <c r="X74" s="208" t="e">
        <f t="shared" si="138"/>
        <v>#REF!</v>
      </c>
      <c r="Y74" s="208" t="e">
        <f t="shared" si="139"/>
        <v>#REF!</v>
      </c>
      <c r="Z74" s="208" t="e">
        <f t="shared" si="140"/>
        <v>#REF!</v>
      </c>
      <c r="AA74" s="208" t="e">
        <f t="shared" si="141"/>
        <v>#REF!</v>
      </c>
      <c r="AB74" s="208" t="e">
        <f t="shared" si="142"/>
        <v>#REF!</v>
      </c>
      <c r="AC74" s="211" t="e">
        <f t="shared" si="143"/>
        <v>#REF!</v>
      </c>
    </row>
    <row r="75" spans="2:29" s="1" customFormat="1" x14ac:dyDescent="0.3">
      <c r="B75" s="121">
        <v>2.4</v>
      </c>
      <c r="C75" s="296" t="s">
        <v>32</v>
      </c>
      <c r="D75" s="297" t="s">
        <v>79</v>
      </c>
      <c r="E75" s="26" t="s">
        <v>52</v>
      </c>
      <c r="F75" s="128" t="e">
        <f>#REF!</f>
        <v>#REF!</v>
      </c>
      <c r="G75" s="126" t="e">
        <f>#REF!</f>
        <v>#REF!</v>
      </c>
      <c r="H75" s="126" t="e">
        <f>#REF!</f>
        <v>#REF!</v>
      </c>
      <c r="I75" s="126" t="e">
        <f>#REF!</f>
        <v>#REF!</v>
      </c>
      <c r="J75" s="106" t="e">
        <f>#REF!</f>
        <v>#REF!</v>
      </c>
      <c r="K75" s="86" t="e">
        <f t="shared" si="130"/>
        <v>#REF!</v>
      </c>
      <c r="L75" s="79">
        <v>0</v>
      </c>
      <c r="M75" s="126">
        <v>184162.18</v>
      </c>
      <c r="N75" s="78">
        <v>0</v>
      </c>
      <c r="O75" s="397">
        <v>200272</v>
      </c>
      <c r="P75" s="39">
        <v>0</v>
      </c>
      <c r="Q75" s="77">
        <f t="shared" si="131"/>
        <v>384434.18</v>
      </c>
      <c r="R75" s="53" t="e">
        <f t="shared" si="132"/>
        <v>#REF!</v>
      </c>
      <c r="S75" s="78" t="e">
        <f t="shared" si="133"/>
        <v>#REF!</v>
      </c>
      <c r="T75" s="78" t="e">
        <f t="shared" si="134"/>
        <v>#REF!</v>
      </c>
      <c r="U75" s="78" t="e">
        <f t="shared" si="135"/>
        <v>#REF!</v>
      </c>
      <c r="V75" s="39" t="e">
        <f t="shared" si="136"/>
        <v>#REF!</v>
      </c>
      <c r="W75" s="77" t="e">
        <f t="shared" si="137"/>
        <v>#REF!</v>
      </c>
      <c r="X75" s="206" t="e">
        <f t="shared" si="138"/>
        <v>#REF!</v>
      </c>
      <c r="Y75" s="220" t="e">
        <f t="shared" si="139"/>
        <v>#REF!</v>
      </c>
      <c r="Z75" s="220" t="e">
        <f t="shared" si="140"/>
        <v>#REF!</v>
      </c>
      <c r="AA75" s="220" t="e">
        <f t="shared" si="141"/>
        <v>#REF!</v>
      </c>
      <c r="AB75" s="221" t="e">
        <f t="shared" si="142"/>
        <v>#REF!</v>
      </c>
      <c r="AC75" s="207" t="e">
        <f t="shared" si="143"/>
        <v>#REF!</v>
      </c>
    </row>
    <row r="76" spans="2:29" s="1" customFormat="1" x14ac:dyDescent="0.3">
      <c r="B76" s="89">
        <v>2.4</v>
      </c>
      <c r="C76" s="176" t="s">
        <v>32</v>
      </c>
      <c r="D76" s="144" t="s">
        <v>66</v>
      </c>
      <c r="E76" s="22" t="s">
        <v>67</v>
      </c>
      <c r="F76" s="32" t="e">
        <f>#REF!</f>
        <v>#REF!</v>
      </c>
      <c r="G76" s="31" t="e">
        <f>#REF!</f>
        <v>#REF!</v>
      </c>
      <c r="H76" s="31" t="e">
        <f>#REF!</f>
        <v>#REF!</v>
      </c>
      <c r="I76" s="31" t="e">
        <f>#REF!</f>
        <v>#REF!</v>
      </c>
      <c r="J76" s="70" t="e">
        <f>#REF!</f>
        <v>#REF!</v>
      </c>
      <c r="K76" s="90" t="e">
        <f t="shared" si="130"/>
        <v>#REF!</v>
      </c>
      <c r="L76" s="43">
        <v>19743.54</v>
      </c>
      <c r="M76" s="31">
        <v>0</v>
      </c>
      <c r="N76" s="28">
        <v>0</v>
      </c>
      <c r="O76" s="28">
        <v>0</v>
      </c>
      <c r="P76" s="40">
        <v>0</v>
      </c>
      <c r="Q76" s="44">
        <f t="shared" si="131"/>
        <v>19743.54</v>
      </c>
      <c r="R76" s="54" t="e">
        <f t="shared" si="132"/>
        <v>#REF!</v>
      </c>
      <c r="S76" s="28" t="e">
        <f t="shared" si="133"/>
        <v>#REF!</v>
      </c>
      <c r="T76" s="28" t="e">
        <f t="shared" si="134"/>
        <v>#REF!</v>
      </c>
      <c r="U76" s="28" t="e">
        <f t="shared" si="135"/>
        <v>#REF!</v>
      </c>
      <c r="V76" s="40" t="e">
        <f t="shared" si="136"/>
        <v>#REF!</v>
      </c>
      <c r="W76" s="44" t="e">
        <f t="shared" si="137"/>
        <v>#REF!</v>
      </c>
      <c r="X76" s="208" t="e">
        <f t="shared" si="138"/>
        <v>#REF!</v>
      </c>
      <c r="Y76" s="209" t="e">
        <f t="shared" si="139"/>
        <v>#REF!</v>
      </c>
      <c r="Z76" s="209" t="e">
        <f t="shared" si="140"/>
        <v>#REF!</v>
      </c>
      <c r="AA76" s="209" t="e">
        <f t="shared" si="141"/>
        <v>#REF!</v>
      </c>
      <c r="AB76" s="210" t="e">
        <f t="shared" si="142"/>
        <v>#REF!</v>
      </c>
      <c r="AC76" s="211" t="e">
        <f t="shared" si="143"/>
        <v>#REF!</v>
      </c>
    </row>
    <row r="77" spans="2:29" s="1" customFormat="1" x14ac:dyDescent="0.3">
      <c r="B77" s="120">
        <v>2.4</v>
      </c>
      <c r="C77" s="180" t="s">
        <v>32</v>
      </c>
      <c r="D77" s="144" t="s">
        <v>80</v>
      </c>
      <c r="E77" s="22" t="s">
        <v>53</v>
      </c>
      <c r="F77" s="32" t="e">
        <f>#REF!</f>
        <v>#REF!</v>
      </c>
      <c r="G77" s="31" t="e">
        <f>#REF!</f>
        <v>#REF!</v>
      </c>
      <c r="H77" s="31" t="e">
        <f>#REF!</f>
        <v>#REF!</v>
      </c>
      <c r="I77" s="31" t="e">
        <f>#REF!</f>
        <v>#REF!</v>
      </c>
      <c r="J77" s="70" t="e">
        <f>#REF!</f>
        <v>#REF!</v>
      </c>
      <c r="K77" s="90" t="e">
        <f t="shared" si="130"/>
        <v>#REF!</v>
      </c>
      <c r="L77" s="43">
        <v>0</v>
      </c>
      <c r="M77" s="31">
        <v>209288.18</v>
      </c>
      <c r="N77" s="28">
        <v>0</v>
      </c>
      <c r="O77" s="28">
        <v>0</v>
      </c>
      <c r="P77" s="40">
        <v>0</v>
      </c>
      <c r="Q77" s="44">
        <f t="shared" si="131"/>
        <v>209288.18</v>
      </c>
      <c r="R77" s="54" t="e">
        <f t="shared" si="132"/>
        <v>#REF!</v>
      </c>
      <c r="S77" s="28" t="e">
        <f t="shared" si="133"/>
        <v>#REF!</v>
      </c>
      <c r="T77" s="28" t="e">
        <f t="shared" si="134"/>
        <v>#REF!</v>
      </c>
      <c r="U77" s="28" t="e">
        <f t="shared" si="135"/>
        <v>#REF!</v>
      </c>
      <c r="V77" s="40" t="e">
        <f t="shared" si="136"/>
        <v>#REF!</v>
      </c>
      <c r="W77" s="44" t="e">
        <f t="shared" si="137"/>
        <v>#REF!</v>
      </c>
      <c r="X77" s="208" t="e">
        <f t="shared" si="138"/>
        <v>#REF!</v>
      </c>
      <c r="Y77" s="209" t="e">
        <f t="shared" si="139"/>
        <v>#REF!</v>
      </c>
      <c r="Z77" s="209" t="e">
        <f t="shared" si="140"/>
        <v>#REF!</v>
      </c>
      <c r="AA77" s="209" t="e">
        <f t="shared" si="141"/>
        <v>#REF!</v>
      </c>
      <c r="AB77" s="210" t="e">
        <f t="shared" si="142"/>
        <v>#REF!</v>
      </c>
      <c r="AC77" s="211" t="e">
        <f t="shared" si="143"/>
        <v>#REF!</v>
      </c>
    </row>
    <row r="78" spans="2:29" s="1" customFormat="1" x14ac:dyDescent="0.3">
      <c r="B78" s="89">
        <v>2.5</v>
      </c>
      <c r="C78" s="176" t="s">
        <v>32</v>
      </c>
      <c r="D78" s="144" t="s">
        <v>81</v>
      </c>
      <c r="E78" s="22" t="s">
        <v>33</v>
      </c>
      <c r="F78" s="32" t="e">
        <f>#REF!</f>
        <v>#REF!</v>
      </c>
      <c r="G78" s="31" t="e">
        <f>#REF!</f>
        <v>#REF!</v>
      </c>
      <c r="H78" s="31" t="e">
        <f>#REF!</f>
        <v>#REF!</v>
      </c>
      <c r="I78" s="31" t="e">
        <f>#REF!</f>
        <v>#REF!</v>
      </c>
      <c r="J78" s="70" t="e">
        <f>#REF!</f>
        <v>#REF!</v>
      </c>
      <c r="K78" s="72" t="e">
        <f t="shared" si="130"/>
        <v>#REF!</v>
      </c>
      <c r="L78" s="43">
        <v>0</v>
      </c>
      <c r="M78" s="31">
        <v>62007.65</v>
      </c>
      <c r="N78" s="28">
        <v>0</v>
      </c>
      <c r="O78" s="28">
        <v>0</v>
      </c>
      <c r="P78" s="40">
        <v>0</v>
      </c>
      <c r="Q78" s="44">
        <f t="shared" si="131"/>
        <v>62007.65</v>
      </c>
      <c r="R78" s="54" t="e">
        <f t="shared" si="132"/>
        <v>#REF!</v>
      </c>
      <c r="S78" s="28" t="e">
        <f t="shared" si="133"/>
        <v>#REF!</v>
      </c>
      <c r="T78" s="28" t="e">
        <f t="shared" si="134"/>
        <v>#REF!</v>
      </c>
      <c r="U78" s="28" t="e">
        <f t="shared" si="135"/>
        <v>#REF!</v>
      </c>
      <c r="V78" s="40" t="e">
        <f t="shared" si="136"/>
        <v>#REF!</v>
      </c>
      <c r="W78" s="44" t="e">
        <f t="shared" si="137"/>
        <v>#REF!</v>
      </c>
      <c r="X78" s="208" t="e">
        <f t="shared" si="138"/>
        <v>#REF!</v>
      </c>
      <c r="Y78" s="209" t="e">
        <f t="shared" si="139"/>
        <v>#REF!</v>
      </c>
      <c r="Z78" s="209" t="e">
        <f t="shared" si="140"/>
        <v>#REF!</v>
      </c>
      <c r="AA78" s="209" t="e">
        <f t="shared" si="141"/>
        <v>#REF!</v>
      </c>
      <c r="AB78" s="210" t="e">
        <f t="shared" si="142"/>
        <v>#REF!</v>
      </c>
      <c r="AC78" s="211" t="e">
        <f t="shared" si="143"/>
        <v>#REF!</v>
      </c>
    </row>
    <row r="79" spans="2:29" s="1" customFormat="1" x14ac:dyDescent="0.3">
      <c r="B79" s="121" t="s">
        <v>0</v>
      </c>
      <c r="C79" s="186" t="s">
        <v>32</v>
      </c>
      <c r="D79" s="145" t="s">
        <v>156</v>
      </c>
      <c r="E79" s="186" t="s">
        <v>155</v>
      </c>
      <c r="F79" s="128" t="e">
        <f>#REF!</f>
        <v>#REF!</v>
      </c>
      <c r="G79" s="126" t="e">
        <f>#REF!</f>
        <v>#REF!</v>
      </c>
      <c r="H79" s="126" t="e">
        <f>#REF!</f>
        <v>#REF!</v>
      </c>
      <c r="I79" s="126" t="e">
        <f>#REF!</f>
        <v>#REF!</v>
      </c>
      <c r="J79" s="106" t="e">
        <f>#REF!</f>
        <v>#REF!</v>
      </c>
      <c r="K79" s="124"/>
      <c r="L79" s="79">
        <v>59995.79</v>
      </c>
      <c r="M79" s="126">
        <v>0</v>
      </c>
      <c r="N79" s="78">
        <v>0</v>
      </c>
      <c r="O79" s="78">
        <v>0</v>
      </c>
      <c r="P79" s="39">
        <v>0</v>
      </c>
      <c r="Q79" s="44">
        <f t="shared" si="131"/>
        <v>59995.79</v>
      </c>
      <c r="R79" s="53" t="e">
        <f t="shared" si="132"/>
        <v>#REF!</v>
      </c>
      <c r="S79" s="78" t="e">
        <f t="shared" si="133"/>
        <v>#REF!</v>
      </c>
      <c r="T79" s="78" t="e">
        <f t="shared" si="134"/>
        <v>#REF!</v>
      </c>
      <c r="U79" s="78" t="e">
        <f t="shared" si="135"/>
        <v>#REF!</v>
      </c>
      <c r="V79" s="39" t="e">
        <f t="shared" si="136"/>
        <v>#REF!</v>
      </c>
      <c r="W79" s="77" t="e">
        <f t="shared" si="137"/>
        <v>#REF!</v>
      </c>
      <c r="X79" s="206" t="e">
        <f t="shared" si="138"/>
        <v>#REF!</v>
      </c>
      <c r="Y79" s="220" t="e">
        <f t="shared" si="139"/>
        <v>#REF!</v>
      </c>
      <c r="Z79" s="220" t="e">
        <f t="shared" si="140"/>
        <v>#REF!</v>
      </c>
      <c r="AA79" s="220" t="e">
        <f t="shared" si="141"/>
        <v>#REF!</v>
      </c>
      <c r="AB79" s="221" t="e">
        <f t="shared" si="142"/>
        <v>#REF!</v>
      </c>
      <c r="AC79" s="207" t="e">
        <f t="shared" si="143"/>
        <v>#DIV/0!</v>
      </c>
    </row>
    <row r="80" spans="2:29" s="74" customFormat="1" x14ac:dyDescent="0.3">
      <c r="C80" s="75"/>
      <c r="D80" s="307"/>
      <c r="E80" s="76"/>
      <c r="F80" s="400" t="e">
        <f>SUM(F72:F79)</f>
        <v>#REF!</v>
      </c>
      <c r="G80" s="401" t="e">
        <f>SUM(G72:G79)</f>
        <v>#REF!</v>
      </c>
      <c r="H80" s="401" t="e">
        <f t="shared" ref="H80:Q80" si="144">SUM(H72:H79)</f>
        <v>#REF!</v>
      </c>
      <c r="I80" s="401" t="e">
        <f t="shared" si="144"/>
        <v>#REF!</v>
      </c>
      <c r="J80" s="402" t="e">
        <f t="shared" si="144"/>
        <v>#REF!</v>
      </c>
      <c r="K80" s="403" t="e">
        <f>SUM(K72:K79)</f>
        <v>#REF!</v>
      </c>
      <c r="L80" s="404">
        <f t="shared" si="144"/>
        <v>79739.33</v>
      </c>
      <c r="M80" s="401">
        <f t="shared" si="144"/>
        <v>493158.86</v>
      </c>
      <c r="N80" s="405">
        <f t="shared" si="144"/>
        <v>0</v>
      </c>
      <c r="O80" s="405">
        <f t="shared" si="144"/>
        <v>200272</v>
      </c>
      <c r="P80" s="406">
        <f t="shared" si="144"/>
        <v>0</v>
      </c>
      <c r="Q80" s="407">
        <f t="shared" si="144"/>
        <v>773170.19000000006</v>
      </c>
      <c r="R80" s="54" t="e">
        <f t="shared" si="132"/>
        <v>#REF!</v>
      </c>
      <c r="S80" s="28" t="e">
        <f t="shared" si="133"/>
        <v>#REF!</v>
      </c>
      <c r="T80" s="28" t="e">
        <f t="shared" si="134"/>
        <v>#REF!</v>
      </c>
      <c r="U80" s="28" t="e">
        <f t="shared" si="135"/>
        <v>#REF!</v>
      </c>
      <c r="V80" s="40" t="e">
        <f t="shared" si="136"/>
        <v>#REF!</v>
      </c>
      <c r="W80" s="44" t="e">
        <f t="shared" si="137"/>
        <v>#REF!</v>
      </c>
      <c r="X80" s="208" t="e">
        <f t="shared" si="138"/>
        <v>#REF!</v>
      </c>
      <c r="Y80" s="209" t="e">
        <f t="shared" si="139"/>
        <v>#REF!</v>
      </c>
      <c r="Z80" s="209" t="e">
        <f t="shared" si="140"/>
        <v>#REF!</v>
      </c>
      <c r="AA80" s="209" t="e">
        <f t="shared" si="141"/>
        <v>#REF!</v>
      </c>
      <c r="AB80" s="210" t="e">
        <f t="shared" si="142"/>
        <v>#REF!</v>
      </c>
      <c r="AC80" s="211" t="e">
        <f t="shared" si="143"/>
        <v>#REF!</v>
      </c>
    </row>
    <row r="81" spans="2:29" s="74" customFormat="1" x14ac:dyDescent="0.3">
      <c r="C81" s="75"/>
      <c r="D81" s="307"/>
      <c r="E81" s="76"/>
      <c r="F81" s="308"/>
      <c r="G81" s="308"/>
      <c r="H81" s="308"/>
      <c r="I81" s="308"/>
      <c r="J81" s="308"/>
      <c r="K81" s="308"/>
      <c r="L81" s="308"/>
      <c r="M81" s="308"/>
      <c r="N81" s="308"/>
      <c r="O81" s="308"/>
      <c r="P81" s="308"/>
      <c r="Q81" s="308"/>
      <c r="R81" s="308"/>
      <c r="S81" s="308"/>
      <c r="T81" s="308"/>
      <c r="U81" s="308"/>
      <c r="V81" s="308"/>
      <c r="W81" s="308"/>
      <c r="X81" s="325"/>
      <c r="Y81" s="325"/>
      <c r="Z81" s="325"/>
      <c r="AA81" s="325"/>
      <c r="AB81" s="325"/>
      <c r="AC81" s="325"/>
    </row>
    <row r="82" spans="2:29" s="74" customFormat="1" x14ac:dyDescent="0.3">
      <c r="C82" s="75"/>
      <c r="D82" s="307"/>
      <c r="E82" s="76"/>
      <c r="F82" s="308"/>
      <c r="G82" s="308"/>
      <c r="H82" s="308"/>
      <c r="I82" s="308"/>
      <c r="J82" s="308"/>
      <c r="K82" s="308"/>
      <c r="L82" s="308"/>
      <c r="M82" s="308"/>
      <c r="N82" s="308"/>
      <c r="O82" s="308"/>
      <c r="P82" s="308"/>
      <c r="Q82" s="308"/>
      <c r="R82" s="308"/>
      <c r="S82" s="308"/>
      <c r="T82" s="308"/>
      <c r="U82" s="308"/>
      <c r="V82" s="308"/>
      <c r="W82" s="308"/>
      <c r="X82" s="325"/>
      <c r="Y82" s="325"/>
      <c r="Z82" s="325"/>
      <c r="AA82" s="325"/>
      <c r="AB82" s="325"/>
      <c r="AC82" s="325"/>
    </row>
    <row r="83" spans="2:29" s="1" customFormat="1" x14ac:dyDescent="0.3">
      <c r="B83" s="120" t="s">
        <v>70</v>
      </c>
      <c r="C83" s="180" t="s">
        <v>35</v>
      </c>
      <c r="D83" s="156" t="s">
        <v>119</v>
      </c>
      <c r="E83" s="9" t="s">
        <v>129</v>
      </c>
      <c r="F83" s="127" t="e">
        <f>#REF!</f>
        <v>#REF!</v>
      </c>
      <c r="G83" s="125" t="e">
        <f>#REF!</f>
        <v>#REF!</v>
      </c>
      <c r="H83" s="125" t="e">
        <f>#REF!</f>
        <v>#REF!</v>
      </c>
      <c r="I83" s="125" t="e">
        <f>#REF!</f>
        <v>#REF!</v>
      </c>
      <c r="J83" s="71" t="e">
        <f>#REF!</f>
        <v>#REF!</v>
      </c>
      <c r="K83" s="123" t="e">
        <f t="shared" ref="K83" si="145">SUM(F83:J83)</f>
        <v>#REF!</v>
      </c>
      <c r="L83" s="367">
        <v>23670.42</v>
      </c>
      <c r="M83" s="125">
        <v>0</v>
      </c>
      <c r="N83" s="369">
        <v>0</v>
      </c>
      <c r="O83" s="369">
        <v>0</v>
      </c>
      <c r="P83" s="41">
        <v>0</v>
      </c>
      <c r="Q83" s="41">
        <f t="shared" ref="Q83:Q90" si="146">SUM(L83:P83)</f>
        <v>23670.42</v>
      </c>
      <c r="R83" s="367" t="e">
        <f t="shared" ref="R83:R91" si="147">F83-L83</f>
        <v>#REF!</v>
      </c>
      <c r="S83" s="369" t="e">
        <f t="shared" ref="S83:S91" si="148">G83-M83</f>
        <v>#REF!</v>
      </c>
      <c r="T83" s="369" t="e">
        <f t="shared" ref="T83:T91" si="149">H83-N83</f>
        <v>#REF!</v>
      </c>
      <c r="U83" s="369" t="e">
        <f t="shared" ref="U83:U91" si="150">I83-O83</f>
        <v>#REF!</v>
      </c>
      <c r="V83" s="41" t="e">
        <f t="shared" ref="V83:V91" si="151">J83-P83</f>
        <v>#REF!</v>
      </c>
      <c r="W83" s="365" t="e">
        <f t="shared" ref="W83:W91" si="152">SUM(R83:V83)</f>
        <v>#REF!</v>
      </c>
      <c r="X83" s="371" t="e">
        <f t="shared" ref="X83:X91" si="153">L83/F83</f>
        <v>#REF!</v>
      </c>
      <c r="Y83" s="373" t="e">
        <f t="shared" ref="Y83:Y91" si="154">M83/G83</f>
        <v>#REF!</v>
      </c>
      <c r="Z83" s="373" t="e">
        <f t="shared" ref="Z83:Z91" si="155">N83/H83</f>
        <v>#REF!</v>
      </c>
      <c r="AA83" s="373" t="e">
        <f t="shared" ref="AA83:AA91" si="156">O83/I83</f>
        <v>#REF!</v>
      </c>
      <c r="AB83" s="214" t="e">
        <f t="shared" ref="AB83:AB91" si="157">P83/J83</f>
        <v>#REF!</v>
      </c>
      <c r="AC83" s="375" t="e">
        <f t="shared" ref="AC83:AC91" si="158">Q83/K83</f>
        <v>#REF!</v>
      </c>
    </row>
    <row r="84" spans="2:29" s="1" customFormat="1" x14ac:dyDescent="0.3">
      <c r="B84" s="89">
        <v>1.2</v>
      </c>
      <c r="C84" s="176" t="s">
        <v>35</v>
      </c>
      <c r="D84" s="142" t="s">
        <v>179</v>
      </c>
      <c r="E84" s="22" t="s">
        <v>182</v>
      </c>
      <c r="F84" s="32" t="e">
        <f>#REF!</f>
        <v>#REF!</v>
      </c>
      <c r="G84" s="31" t="e">
        <f>#REF!</f>
        <v>#REF!</v>
      </c>
      <c r="H84" s="31" t="e">
        <f>#REF!</f>
        <v>#REF!</v>
      </c>
      <c r="I84" s="31" t="e">
        <f>#REF!</f>
        <v>#REF!</v>
      </c>
      <c r="J84" s="70" t="e">
        <f>#REF!</f>
        <v>#REF!</v>
      </c>
      <c r="K84" s="72" t="e">
        <f t="shared" ref="K84:K90" si="159">SUM(F84:J84)</f>
        <v>#REF!</v>
      </c>
      <c r="L84" s="43">
        <v>3471.5099999999998</v>
      </c>
      <c r="M84" s="31"/>
      <c r="N84" s="28"/>
      <c r="O84" s="28"/>
      <c r="P84" s="40"/>
      <c r="Q84" s="44">
        <f t="shared" si="146"/>
        <v>3471.5099999999998</v>
      </c>
      <c r="R84" s="54" t="e">
        <f t="shared" si="147"/>
        <v>#REF!</v>
      </c>
      <c r="S84" s="28" t="e">
        <f t="shared" si="148"/>
        <v>#REF!</v>
      </c>
      <c r="T84" s="28" t="e">
        <f t="shared" si="149"/>
        <v>#REF!</v>
      </c>
      <c r="U84" s="28" t="e">
        <f t="shared" si="150"/>
        <v>#REF!</v>
      </c>
      <c r="V84" s="40" t="e">
        <f t="shared" si="151"/>
        <v>#REF!</v>
      </c>
      <c r="W84" s="44" t="e">
        <f t="shared" si="152"/>
        <v>#REF!</v>
      </c>
      <c r="X84" s="208" t="e">
        <f t="shared" si="153"/>
        <v>#REF!</v>
      </c>
      <c r="Y84" s="209" t="e">
        <f t="shared" si="154"/>
        <v>#REF!</v>
      </c>
      <c r="Z84" s="209" t="e">
        <f t="shared" si="155"/>
        <v>#REF!</v>
      </c>
      <c r="AA84" s="209" t="e">
        <f t="shared" si="156"/>
        <v>#REF!</v>
      </c>
      <c r="AB84" s="210" t="e">
        <f t="shared" si="157"/>
        <v>#REF!</v>
      </c>
      <c r="AC84" s="211" t="e">
        <f t="shared" si="158"/>
        <v>#REF!</v>
      </c>
    </row>
    <row r="85" spans="2:29" s="1" customFormat="1" x14ac:dyDescent="0.3">
      <c r="B85" s="89">
        <v>1.4</v>
      </c>
      <c r="C85" s="178" t="s">
        <v>35</v>
      </c>
      <c r="D85" s="144" t="s">
        <v>76</v>
      </c>
      <c r="E85" s="178" t="s">
        <v>50</v>
      </c>
      <c r="F85" s="32" t="e">
        <f>#REF!</f>
        <v>#REF!</v>
      </c>
      <c r="G85" s="31" t="e">
        <f>#REF!</f>
        <v>#REF!</v>
      </c>
      <c r="H85" s="31" t="e">
        <f>#REF!</f>
        <v>#REF!</v>
      </c>
      <c r="I85" s="31" t="e">
        <f>#REF!</f>
        <v>#REF!</v>
      </c>
      <c r="J85" s="70" t="e">
        <f>#REF!</f>
        <v>#REF!</v>
      </c>
      <c r="K85" s="72" t="e">
        <f t="shared" si="159"/>
        <v>#REF!</v>
      </c>
      <c r="L85" s="43">
        <v>142495.4</v>
      </c>
      <c r="M85" s="31">
        <v>0</v>
      </c>
      <c r="N85" s="28">
        <v>0</v>
      </c>
      <c r="O85" s="28">
        <v>0</v>
      </c>
      <c r="P85" s="40">
        <v>0</v>
      </c>
      <c r="Q85" s="44">
        <f t="shared" si="146"/>
        <v>142495.4</v>
      </c>
      <c r="R85" s="54" t="e">
        <f t="shared" si="147"/>
        <v>#REF!</v>
      </c>
      <c r="S85" s="28" t="e">
        <f t="shared" si="148"/>
        <v>#REF!</v>
      </c>
      <c r="T85" s="28" t="e">
        <f t="shared" si="149"/>
        <v>#REF!</v>
      </c>
      <c r="U85" s="28" t="e">
        <f t="shared" si="150"/>
        <v>#REF!</v>
      </c>
      <c r="V85" s="40" t="e">
        <f t="shared" si="151"/>
        <v>#REF!</v>
      </c>
      <c r="W85" s="44" t="e">
        <f t="shared" si="152"/>
        <v>#REF!</v>
      </c>
      <c r="X85" s="208" t="e">
        <f t="shared" si="153"/>
        <v>#REF!</v>
      </c>
      <c r="Y85" s="209" t="e">
        <f t="shared" si="154"/>
        <v>#REF!</v>
      </c>
      <c r="Z85" s="209" t="e">
        <f t="shared" si="155"/>
        <v>#REF!</v>
      </c>
      <c r="AA85" s="209" t="e">
        <f t="shared" si="156"/>
        <v>#REF!</v>
      </c>
      <c r="AB85" s="210" t="e">
        <f t="shared" si="157"/>
        <v>#REF!</v>
      </c>
      <c r="AC85" s="211" t="e">
        <f t="shared" si="158"/>
        <v>#REF!</v>
      </c>
    </row>
    <row r="86" spans="2:29" s="1" customFormat="1" x14ac:dyDescent="0.3">
      <c r="B86" s="89">
        <v>3.3</v>
      </c>
      <c r="C86" s="176" t="s">
        <v>35</v>
      </c>
      <c r="D86" s="144" t="s">
        <v>86</v>
      </c>
      <c r="E86" s="178" t="s">
        <v>9</v>
      </c>
      <c r="F86" s="32" t="e">
        <f>#REF!</f>
        <v>#REF!</v>
      </c>
      <c r="G86" s="31" t="e">
        <f>#REF!</f>
        <v>#REF!</v>
      </c>
      <c r="H86" s="31" t="e">
        <f>#REF!</f>
        <v>#REF!</v>
      </c>
      <c r="I86" s="31" t="e">
        <f>#REF!</f>
        <v>#REF!</v>
      </c>
      <c r="J86" s="70" t="e">
        <f>#REF!</f>
        <v>#REF!</v>
      </c>
      <c r="K86" s="72" t="e">
        <f t="shared" si="159"/>
        <v>#REF!</v>
      </c>
      <c r="L86" s="32">
        <v>96468.47</v>
      </c>
      <c r="M86" s="31">
        <v>61864.22</v>
      </c>
      <c r="N86" s="31">
        <v>0</v>
      </c>
      <c r="O86" s="31">
        <v>0</v>
      </c>
      <c r="P86" s="70">
        <v>0</v>
      </c>
      <c r="Q86" s="72">
        <f t="shared" si="146"/>
        <v>158332.69</v>
      </c>
      <c r="R86" s="54" t="e">
        <f t="shared" si="147"/>
        <v>#REF!</v>
      </c>
      <c r="S86" s="28" t="e">
        <f t="shared" si="148"/>
        <v>#REF!</v>
      </c>
      <c r="T86" s="28" t="e">
        <f t="shared" si="149"/>
        <v>#REF!</v>
      </c>
      <c r="U86" s="28" t="e">
        <f t="shared" si="150"/>
        <v>#REF!</v>
      </c>
      <c r="V86" s="40" t="e">
        <f t="shared" si="151"/>
        <v>#REF!</v>
      </c>
      <c r="W86" s="44" t="e">
        <f t="shared" si="152"/>
        <v>#REF!</v>
      </c>
      <c r="X86" s="208" t="e">
        <f t="shared" si="153"/>
        <v>#REF!</v>
      </c>
      <c r="Y86" s="209" t="e">
        <f t="shared" si="154"/>
        <v>#REF!</v>
      </c>
      <c r="Z86" s="209" t="e">
        <f t="shared" si="155"/>
        <v>#REF!</v>
      </c>
      <c r="AA86" s="209" t="e">
        <f t="shared" si="156"/>
        <v>#REF!</v>
      </c>
      <c r="AB86" s="210" t="e">
        <f t="shared" si="157"/>
        <v>#REF!</v>
      </c>
      <c r="AC86" s="211" t="e">
        <f t="shared" si="158"/>
        <v>#REF!</v>
      </c>
    </row>
    <row r="87" spans="2:29" s="1" customFormat="1" x14ac:dyDescent="0.3">
      <c r="B87" s="89">
        <v>3.4</v>
      </c>
      <c r="C87" s="176" t="s">
        <v>35</v>
      </c>
      <c r="D87" s="144" t="s">
        <v>184</v>
      </c>
      <c r="E87" s="178" t="s">
        <v>10</v>
      </c>
      <c r="F87" s="32" t="e">
        <f>#REF!</f>
        <v>#REF!</v>
      </c>
      <c r="G87" s="31" t="e">
        <f>#REF!</f>
        <v>#REF!</v>
      </c>
      <c r="H87" s="31" t="e">
        <f>#REF!</f>
        <v>#REF!</v>
      </c>
      <c r="I87" s="31" t="e">
        <f>#REF!</f>
        <v>#REF!</v>
      </c>
      <c r="J87" s="70" t="e">
        <f>#REF!</f>
        <v>#REF!</v>
      </c>
      <c r="K87" s="72" t="e">
        <f t="shared" si="159"/>
        <v>#REF!</v>
      </c>
      <c r="L87" s="32">
        <v>0</v>
      </c>
      <c r="M87" s="31">
        <v>45415.219999999994</v>
      </c>
      <c r="N87" s="31">
        <v>0</v>
      </c>
      <c r="O87" s="31">
        <v>0</v>
      </c>
      <c r="P87" s="70">
        <v>0</v>
      </c>
      <c r="Q87" s="72">
        <f t="shared" si="146"/>
        <v>45415.219999999994</v>
      </c>
      <c r="R87" s="54" t="e">
        <f t="shared" si="147"/>
        <v>#REF!</v>
      </c>
      <c r="S87" s="28" t="e">
        <f t="shared" si="148"/>
        <v>#REF!</v>
      </c>
      <c r="T87" s="28" t="e">
        <f t="shared" si="149"/>
        <v>#REF!</v>
      </c>
      <c r="U87" s="28" t="e">
        <f t="shared" si="150"/>
        <v>#REF!</v>
      </c>
      <c r="V87" s="40" t="e">
        <f t="shared" si="151"/>
        <v>#REF!</v>
      </c>
      <c r="W87" s="44" t="e">
        <f t="shared" si="152"/>
        <v>#REF!</v>
      </c>
      <c r="X87" s="208" t="e">
        <f t="shared" si="153"/>
        <v>#REF!</v>
      </c>
      <c r="Y87" s="209" t="e">
        <f t="shared" si="154"/>
        <v>#REF!</v>
      </c>
      <c r="Z87" s="209" t="e">
        <f t="shared" si="155"/>
        <v>#REF!</v>
      </c>
      <c r="AA87" s="209" t="e">
        <f t="shared" si="156"/>
        <v>#REF!</v>
      </c>
      <c r="AB87" s="210" t="e">
        <f t="shared" si="157"/>
        <v>#REF!</v>
      </c>
      <c r="AC87" s="211" t="e">
        <f t="shared" si="158"/>
        <v>#REF!</v>
      </c>
    </row>
    <row r="88" spans="2:29" s="1" customFormat="1" x14ac:dyDescent="0.3">
      <c r="B88" s="89" t="s">
        <v>0</v>
      </c>
      <c r="C88" s="178" t="s">
        <v>35</v>
      </c>
      <c r="D88" s="144" t="s">
        <v>105</v>
      </c>
      <c r="E88" s="178" t="s">
        <v>36</v>
      </c>
      <c r="F88" s="32" t="e">
        <f>#REF!</f>
        <v>#REF!</v>
      </c>
      <c r="G88" s="31" t="e">
        <f>#REF!</f>
        <v>#REF!</v>
      </c>
      <c r="H88" s="31" t="e">
        <f>#REF!</f>
        <v>#REF!</v>
      </c>
      <c r="I88" s="31" t="e">
        <f>#REF!</f>
        <v>#REF!</v>
      </c>
      <c r="J88" s="70" t="e">
        <f>#REF!</f>
        <v>#REF!</v>
      </c>
      <c r="K88" s="72" t="e">
        <f t="shared" si="159"/>
        <v>#REF!</v>
      </c>
      <c r="L88" s="43">
        <v>0</v>
      </c>
      <c r="M88" s="31">
        <v>43429.919999999998</v>
      </c>
      <c r="N88" s="28">
        <v>0</v>
      </c>
      <c r="O88" s="28">
        <v>0</v>
      </c>
      <c r="P88" s="40">
        <v>0</v>
      </c>
      <c r="Q88" s="44">
        <f t="shared" si="146"/>
        <v>43429.919999999998</v>
      </c>
      <c r="R88" s="54" t="e">
        <f t="shared" si="147"/>
        <v>#REF!</v>
      </c>
      <c r="S88" s="28" t="e">
        <f t="shared" si="148"/>
        <v>#REF!</v>
      </c>
      <c r="T88" s="28" t="e">
        <f t="shared" si="149"/>
        <v>#REF!</v>
      </c>
      <c r="U88" s="28" t="e">
        <f t="shared" si="150"/>
        <v>#REF!</v>
      </c>
      <c r="V88" s="40" t="e">
        <f t="shared" si="151"/>
        <v>#REF!</v>
      </c>
      <c r="W88" s="44" t="e">
        <f t="shared" si="152"/>
        <v>#REF!</v>
      </c>
      <c r="X88" s="208" t="e">
        <f t="shared" si="153"/>
        <v>#REF!</v>
      </c>
      <c r="Y88" s="209" t="e">
        <f t="shared" si="154"/>
        <v>#REF!</v>
      </c>
      <c r="Z88" s="209" t="e">
        <f t="shared" si="155"/>
        <v>#REF!</v>
      </c>
      <c r="AA88" s="209" t="e">
        <f t="shared" si="156"/>
        <v>#REF!</v>
      </c>
      <c r="AB88" s="210" t="e">
        <f t="shared" si="157"/>
        <v>#REF!</v>
      </c>
      <c r="AC88" s="211" t="e">
        <f t="shared" si="158"/>
        <v>#REF!</v>
      </c>
    </row>
    <row r="89" spans="2:29" s="1" customFormat="1" x14ac:dyDescent="0.3">
      <c r="B89" s="121" t="s">
        <v>0</v>
      </c>
      <c r="C89" s="178" t="s">
        <v>35</v>
      </c>
      <c r="D89" s="144" t="s">
        <v>111</v>
      </c>
      <c r="E89" s="178" t="s">
        <v>150</v>
      </c>
      <c r="F89" s="32" t="e">
        <f>#REF!</f>
        <v>#REF!</v>
      </c>
      <c r="G89" s="31" t="e">
        <f>#REF!</f>
        <v>#REF!</v>
      </c>
      <c r="H89" s="31" t="e">
        <f>#REF!</f>
        <v>#REF!</v>
      </c>
      <c r="I89" s="31" t="e">
        <f>#REF!</f>
        <v>#REF!</v>
      </c>
      <c r="J89" s="70" t="e">
        <f>#REF!</f>
        <v>#REF!</v>
      </c>
      <c r="K89" s="72" t="e">
        <f t="shared" si="159"/>
        <v>#REF!</v>
      </c>
      <c r="L89" s="43">
        <v>301105.96999999997</v>
      </c>
      <c r="M89" s="31">
        <v>0</v>
      </c>
      <c r="N89" s="28">
        <v>0</v>
      </c>
      <c r="O89" s="28">
        <v>0</v>
      </c>
      <c r="P89" s="40">
        <v>0</v>
      </c>
      <c r="Q89" s="44">
        <f t="shared" si="146"/>
        <v>301105.96999999997</v>
      </c>
      <c r="R89" s="54" t="e">
        <f t="shared" si="147"/>
        <v>#REF!</v>
      </c>
      <c r="S89" s="28" t="e">
        <f t="shared" si="148"/>
        <v>#REF!</v>
      </c>
      <c r="T89" s="28" t="e">
        <f t="shared" si="149"/>
        <v>#REF!</v>
      </c>
      <c r="U89" s="28" t="e">
        <f t="shared" si="150"/>
        <v>#REF!</v>
      </c>
      <c r="V89" s="40" t="e">
        <f t="shared" si="151"/>
        <v>#REF!</v>
      </c>
      <c r="W89" s="44" t="e">
        <f t="shared" si="152"/>
        <v>#REF!</v>
      </c>
      <c r="X89" s="208" t="e">
        <f t="shared" si="153"/>
        <v>#REF!</v>
      </c>
      <c r="Y89" s="209" t="e">
        <f t="shared" si="154"/>
        <v>#REF!</v>
      </c>
      <c r="Z89" s="209" t="e">
        <f t="shared" si="155"/>
        <v>#REF!</v>
      </c>
      <c r="AA89" s="209" t="e">
        <f t="shared" si="156"/>
        <v>#REF!</v>
      </c>
      <c r="AB89" s="210" t="e">
        <f t="shared" si="157"/>
        <v>#REF!</v>
      </c>
      <c r="AC89" s="211" t="e">
        <f t="shared" si="158"/>
        <v>#REF!</v>
      </c>
    </row>
    <row r="90" spans="2:29" s="1" customFormat="1" x14ac:dyDescent="0.3">
      <c r="B90" s="121" t="s">
        <v>1</v>
      </c>
      <c r="C90" s="178" t="s">
        <v>35</v>
      </c>
      <c r="D90" s="144" t="s">
        <v>101</v>
      </c>
      <c r="E90" s="22" t="s">
        <v>37</v>
      </c>
      <c r="F90" s="32" t="e">
        <f>#REF!</f>
        <v>#REF!</v>
      </c>
      <c r="G90" s="31" t="e">
        <f>#REF!</f>
        <v>#REF!</v>
      </c>
      <c r="H90" s="31" t="e">
        <f>#REF!</f>
        <v>#REF!</v>
      </c>
      <c r="I90" s="31" t="e">
        <f>#REF!</f>
        <v>#REF!</v>
      </c>
      <c r="J90" s="70" t="e">
        <f>#REF!</f>
        <v>#REF!</v>
      </c>
      <c r="K90" s="72" t="e">
        <f t="shared" si="159"/>
        <v>#REF!</v>
      </c>
      <c r="L90" s="43">
        <v>30001.34</v>
      </c>
      <c r="M90" s="31">
        <v>0</v>
      </c>
      <c r="N90" s="28">
        <v>0</v>
      </c>
      <c r="O90" s="389">
        <v>40292</v>
      </c>
      <c r="P90" s="40">
        <v>0</v>
      </c>
      <c r="Q90" s="44">
        <f t="shared" si="146"/>
        <v>70293.34</v>
      </c>
      <c r="R90" s="54" t="e">
        <f t="shared" si="147"/>
        <v>#REF!</v>
      </c>
      <c r="S90" s="28" t="e">
        <f t="shared" si="148"/>
        <v>#REF!</v>
      </c>
      <c r="T90" s="28" t="e">
        <f t="shared" si="149"/>
        <v>#REF!</v>
      </c>
      <c r="U90" s="28" t="e">
        <f t="shared" si="150"/>
        <v>#REF!</v>
      </c>
      <c r="V90" s="40" t="e">
        <f t="shared" si="151"/>
        <v>#REF!</v>
      </c>
      <c r="W90" s="44" t="e">
        <f t="shared" si="152"/>
        <v>#REF!</v>
      </c>
      <c r="X90" s="208" t="e">
        <f t="shared" si="153"/>
        <v>#REF!</v>
      </c>
      <c r="Y90" s="209" t="e">
        <f t="shared" si="154"/>
        <v>#REF!</v>
      </c>
      <c r="Z90" s="209" t="e">
        <f t="shared" si="155"/>
        <v>#REF!</v>
      </c>
      <c r="AA90" s="209" t="e">
        <f t="shared" si="156"/>
        <v>#REF!</v>
      </c>
      <c r="AB90" s="210" t="e">
        <f t="shared" si="157"/>
        <v>#REF!</v>
      </c>
      <c r="AC90" s="211" t="e">
        <f t="shared" si="158"/>
        <v>#REF!</v>
      </c>
    </row>
    <row r="91" spans="2:29" s="74" customFormat="1" x14ac:dyDescent="0.3">
      <c r="C91" s="75"/>
      <c r="D91" s="307"/>
      <c r="E91" s="76"/>
      <c r="F91" s="400" t="e">
        <f>SUM(F83:F90)</f>
        <v>#REF!</v>
      </c>
      <c r="G91" s="401" t="e">
        <f t="shared" ref="G91:Q91" si="160">SUM(G83:G90)</f>
        <v>#REF!</v>
      </c>
      <c r="H91" s="401" t="e">
        <f t="shared" si="160"/>
        <v>#REF!</v>
      </c>
      <c r="I91" s="401" t="e">
        <f t="shared" si="160"/>
        <v>#REF!</v>
      </c>
      <c r="J91" s="402" t="e">
        <f t="shared" si="160"/>
        <v>#REF!</v>
      </c>
      <c r="K91" s="403" t="e">
        <f t="shared" si="160"/>
        <v>#REF!</v>
      </c>
      <c r="L91" s="404">
        <f t="shared" si="160"/>
        <v>597213.11</v>
      </c>
      <c r="M91" s="401">
        <f t="shared" si="160"/>
        <v>150709.35999999999</v>
      </c>
      <c r="N91" s="405">
        <f t="shared" si="160"/>
        <v>0</v>
      </c>
      <c r="O91" s="405">
        <f t="shared" si="160"/>
        <v>40292</v>
      </c>
      <c r="P91" s="406">
        <f t="shared" si="160"/>
        <v>0</v>
      </c>
      <c r="Q91" s="407">
        <f t="shared" si="160"/>
        <v>788214.46999999986</v>
      </c>
      <c r="R91" s="54" t="e">
        <f t="shared" si="147"/>
        <v>#REF!</v>
      </c>
      <c r="S91" s="28" t="e">
        <f t="shared" si="148"/>
        <v>#REF!</v>
      </c>
      <c r="T91" s="28" t="e">
        <f t="shared" si="149"/>
        <v>#REF!</v>
      </c>
      <c r="U91" s="28" t="e">
        <f t="shared" si="150"/>
        <v>#REF!</v>
      </c>
      <c r="V91" s="40" t="e">
        <f t="shared" si="151"/>
        <v>#REF!</v>
      </c>
      <c r="W91" s="44" t="e">
        <f t="shared" si="152"/>
        <v>#REF!</v>
      </c>
      <c r="X91" s="208" t="e">
        <f t="shared" si="153"/>
        <v>#REF!</v>
      </c>
      <c r="Y91" s="209" t="e">
        <f t="shared" si="154"/>
        <v>#REF!</v>
      </c>
      <c r="Z91" s="209" t="e">
        <f t="shared" si="155"/>
        <v>#REF!</v>
      </c>
      <c r="AA91" s="209" t="e">
        <f t="shared" si="156"/>
        <v>#REF!</v>
      </c>
      <c r="AB91" s="210" t="e">
        <f t="shared" si="157"/>
        <v>#REF!</v>
      </c>
      <c r="AC91" s="211" t="e">
        <f t="shared" si="158"/>
        <v>#REF!</v>
      </c>
    </row>
    <row r="92" spans="2:29" s="74" customFormat="1" x14ac:dyDescent="0.3">
      <c r="C92" s="75"/>
      <c r="D92" s="307"/>
      <c r="E92" s="76"/>
      <c r="F92" s="308"/>
      <c r="G92" s="308"/>
      <c r="H92" s="308"/>
      <c r="I92" s="308"/>
      <c r="J92" s="308"/>
      <c r="K92" s="308"/>
      <c r="L92" s="308"/>
      <c r="M92" s="308"/>
      <c r="N92" s="308"/>
      <c r="O92" s="308"/>
      <c r="P92" s="308"/>
      <c r="Q92" s="308"/>
      <c r="R92" s="308"/>
      <c r="S92" s="308"/>
      <c r="T92" s="308"/>
      <c r="U92" s="308"/>
      <c r="V92" s="308"/>
      <c r="W92" s="308"/>
      <c r="X92" s="325"/>
      <c r="Y92" s="325"/>
      <c r="Z92" s="325"/>
      <c r="AA92" s="325"/>
      <c r="AB92" s="325"/>
      <c r="AC92" s="325"/>
    </row>
    <row r="93" spans="2:29" s="74" customFormat="1" x14ac:dyDescent="0.3">
      <c r="C93" s="75"/>
      <c r="D93" s="307"/>
      <c r="E93" s="76"/>
      <c r="F93" s="308"/>
      <c r="G93" s="308"/>
      <c r="H93" s="308"/>
      <c r="I93" s="308"/>
      <c r="J93" s="308"/>
      <c r="K93" s="308"/>
      <c r="L93" s="308"/>
      <c r="M93" s="308"/>
      <c r="N93" s="308"/>
      <c r="O93" s="308"/>
      <c r="P93" s="308"/>
      <c r="Q93" s="308"/>
      <c r="R93" s="308"/>
      <c r="S93" s="308"/>
      <c r="T93" s="308"/>
      <c r="U93" s="308"/>
      <c r="V93" s="308"/>
      <c r="W93" s="308"/>
      <c r="X93" s="325"/>
      <c r="Y93" s="325"/>
      <c r="Z93" s="325"/>
      <c r="AA93" s="325"/>
      <c r="AB93" s="325"/>
      <c r="AC93" s="325"/>
    </row>
    <row r="94" spans="2:29" s="1" customFormat="1" x14ac:dyDescent="0.3">
      <c r="B94" s="121" t="s">
        <v>4</v>
      </c>
      <c r="C94" s="176" t="s">
        <v>44</v>
      </c>
      <c r="D94" s="144" t="s">
        <v>99</v>
      </c>
      <c r="E94" s="22" t="s">
        <v>16</v>
      </c>
      <c r="F94" s="32" t="e">
        <f>#REF!</f>
        <v>#REF!</v>
      </c>
      <c r="G94" s="31" t="e">
        <f>#REF!</f>
        <v>#REF!</v>
      </c>
      <c r="H94" s="31" t="e">
        <f>#REF!</f>
        <v>#REF!</v>
      </c>
      <c r="I94" s="31" t="e">
        <f>#REF!</f>
        <v>#REF!</v>
      </c>
      <c r="J94" s="70" t="e">
        <f>#REF!</f>
        <v>#REF!</v>
      </c>
      <c r="K94" s="72" t="e">
        <f>SUM(F94:J94)</f>
        <v>#REF!</v>
      </c>
      <c r="L94" s="43">
        <v>57839.03</v>
      </c>
      <c r="M94" s="31">
        <v>341050.63</v>
      </c>
      <c r="N94" s="28">
        <v>0</v>
      </c>
      <c r="O94" s="28">
        <v>0</v>
      </c>
      <c r="P94" s="40">
        <v>0</v>
      </c>
      <c r="Q94" s="44">
        <f t="shared" ref="Q94:Q95" si="161">SUM(L94:P94)</f>
        <v>398889.66000000003</v>
      </c>
      <c r="R94" s="54" t="e">
        <f t="shared" ref="R94:R95" si="162">F94-L94</f>
        <v>#REF!</v>
      </c>
      <c r="S94" s="28" t="e">
        <f t="shared" ref="S94:S95" si="163">G94-M94</f>
        <v>#REF!</v>
      </c>
      <c r="T94" s="28" t="e">
        <f t="shared" ref="T94:T95" si="164">H94-N94</f>
        <v>#REF!</v>
      </c>
      <c r="U94" s="28" t="e">
        <f t="shared" ref="U94:U95" si="165">I94-O94</f>
        <v>#REF!</v>
      </c>
      <c r="V94" s="40" t="e">
        <f t="shared" ref="V94:V95" si="166">J94-P94</f>
        <v>#REF!</v>
      </c>
      <c r="W94" s="44" t="e">
        <f t="shared" ref="W94:W95" si="167">SUM(R94:V94)</f>
        <v>#REF!</v>
      </c>
      <c r="X94" s="208" t="e">
        <f t="shared" ref="X94:X95" si="168">L94/F94</f>
        <v>#REF!</v>
      </c>
      <c r="Y94" s="209" t="e">
        <f t="shared" ref="Y94:Y95" si="169">M94/G94</f>
        <v>#REF!</v>
      </c>
      <c r="Z94" s="209" t="e">
        <f t="shared" ref="Z94:Z95" si="170">N94/H94</f>
        <v>#REF!</v>
      </c>
      <c r="AA94" s="209" t="e">
        <f t="shared" ref="AA94:AA95" si="171">O94/I94</f>
        <v>#REF!</v>
      </c>
      <c r="AB94" s="210" t="e">
        <f t="shared" ref="AB94:AB95" si="172">P94/J94</f>
        <v>#REF!</v>
      </c>
      <c r="AC94" s="211" t="e">
        <f t="shared" ref="AC94:AC95" si="173">Q94/K94</f>
        <v>#REF!</v>
      </c>
    </row>
    <row r="95" spans="2:29" s="1" customFormat="1" ht="28.8" x14ac:dyDescent="0.3">
      <c r="B95" s="121" t="s">
        <v>1</v>
      </c>
      <c r="C95" s="178" t="s">
        <v>26</v>
      </c>
      <c r="D95" s="144" t="s">
        <v>102</v>
      </c>
      <c r="E95" s="22" t="s">
        <v>25</v>
      </c>
      <c r="F95" s="32" t="e">
        <f>#REF!</f>
        <v>#REF!</v>
      </c>
      <c r="G95" s="31" t="e">
        <f>#REF!</f>
        <v>#REF!</v>
      </c>
      <c r="H95" s="31" t="e">
        <f>#REF!</f>
        <v>#REF!</v>
      </c>
      <c r="I95" s="31" t="e">
        <f>#REF!</f>
        <v>#REF!</v>
      </c>
      <c r="J95" s="70" t="e">
        <f>#REF!</f>
        <v>#REF!</v>
      </c>
      <c r="K95" s="72" t="e">
        <f>SUM(F95:J95)</f>
        <v>#REF!</v>
      </c>
      <c r="L95" s="43">
        <v>0</v>
      </c>
      <c r="M95" s="31">
        <v>2092534</v>
      </c>
      <c r="N95" s="28">
        <v>0</v>
      </c>
      <c r="O95" s="28">
        <v>0</v>
      </c>
      <c r="P95" s="40">
        <v>0</v>
      </c>
      <c r="Q95" s="44">
        <f t="shared" si="161"/>
        <v>2092534</v>
      </c>
      <c r="R95" s="54" t="e">
        <f t="shared" si="162"/>
        <v>#REF!</v>
      </c>
      <c r="S95" s="28" t="e">
        <f t="shared" si="163"/>
        <v>#REF!</v>
      </c>
      <c r="T95" s="28" t="e">
        <f t="shared" si="164"/>
        <v>#REF!</v>
      </c>
      <c r="U95" s="28" t="e">
        <f t="shared" si="165"/>
        <v>#REF!</v>
      </c>
      <c r="V95" s="40" t="e">
        <f t="shared" si="166"/>
        <v>#REF!</v>
      </c>
      <c r="W95" s="44" t="e">
        <f t="shared" si="167"/>
        <v>#REF!</v>
      </c>
      <c r="X95" s="208" t="e">
        <f t="shared" si="168"/>
        <v>#REF!</v>
      </c>
      <c r="Y95" s="209" t="e">
        <f t="shared" si="169"/>
        <v>#REF!</v>
      </c>
      <c r="Z95" s="209" t="e">
        <f t="shared" si="170"/>
        <v>#REF!</v>
      </c>
      <c r="AA95" s="209" t="e">
        <f t="shared" si="171"/>
        <v>#REF!</v>
      </c>
      <c r="AB95" s="210" t="e">
        <f t="shared" si="172"/>
        <v>#REF!</v>
      </c>
      <c r="AC95" s="211" t="e">
        <f t="shared" si="173"/>
        <v>#REF!</v>
      </c>
    </row>
    <row r="96" spans="2:29" s="74" customFormat="1" x14ac:dyDescent="0.3">
      <c r="C96" s="75"/>
      <c r="D96" s="307"/>
      <c r="E96" s="76"/>
      <c r="F96" s="308"/>
      <c r="G96" s="308"/>
      <c r="H96" s="308"/>
      <c r="I96" s="308"/>
      <c r="J96" s="308"/>
      <c r="K96" s="308"/>
      <c r="L96" s="308"/>
      <c r="M96" s="308"/>
      <c r="N96" s="308"/>
      <c r="O96" s="308"/>
      <c r="P96" s="308"/>
      <c r="Q96" s="308"/>
      <c r="R96" s="308"/>
      <c r="S96" s="308"/>
      <c r="T96" s="308"/>
      <c r="U96" s="308"/>
      <c r="V96" s="308"/>
      <c r="W96" s="308"/>
      <c r="X96" s="325"/>
      <c r="Y96" s="325"/>
      <c r="Z96" s="325"/>
      <c r="AA96" s="325"/>
      <c r="AB96" s="325"/>
      <c r="AC96" s="325"/>
    </row>
    <row r="97" spans="2:29" s="74" customFormat="1" x14ac:dyDescent="0.3">
      <c r="C97" s="75"/>
      <c r="D97" s="307"/>
      <c r="E97" s="76"/>
      <c r="F97" s="308"/>
      <c r="G97" s="308"/>
      <c r="H97" s="308"/>
      <c r="I97" s="308"/>
      <c r="J97" s="308"/>
      <c r="K97" s="308"/>
      <c r="L97" s="308"/>
      <c r="M97" s="308"/>
      <c r="N97" s="308"/>
      <c r="O97" s="308"/>
      <c r="P97" s="308"/>
      <c r="Q97" s="308"/>
      <c r="R97" s="308"/>
      <c r="S97" s="308"/>
      <c r="T97" s="308"/>
      <c r="U97" s="308"/>
      <c r="V97" s="308"/>
      <c r="W97" s="308"/>
      <c r="X97" s="325"/>
      <c r="Y97" s="325"/>
      <c r="Z97" s="325"/>
      <c r="AA97" s="325"/>
      <c r="AB97" s="325"/>
      <c r="AC97" s="325"/>
    </row>
    <row r="98" spans="2:29" s="74" customFormat="1" x14ac:dyDescent="0.3">
      <c r="C98" s="75"/>
      <c r="D98" s="307"/>
      <c r="E98" s="76"/>
      <c r="F98" s="308"/>
      <c r="G98" s="308"/>
      <c r="H98" s="308"/>
      <c r="I98" s="308"/>
      <c r="J98" s="308"/>
      <c r="K98" s="308"/>
      <c r="L98" s="308"/>
      <c r="M98" s="308"/>
      <c r="N98" s="308"/>
      <c r="O98" s="308"/>
      <c r="P98" s="308"/>
      <c r="Q98" s="308"/>
      <c r="R98" s="308"/>
      <c r="S98" s="308"/>
      <c r="T98" s="308"/>
      <c r="U98" s="308"/>
      <c r="V98" s="308"/>
      <c r="W98" s="308"/>
      <c r="X98" s="325"/>
      <c r="Y98" s="325"/>
      <c r="Z98" s="325"/>
      <c r="AA98" s="325"/>
      <c r="AB98" s="325"/>
      <c r="AC98" s="325"/>
    </row>
    <row r="99" spans="2:29" s="1" customFormat="1" x14ac:dyDescent="0.3">
      <c r="B99" s="121">
        <v>5.0999999999999996</v>
      </c>
      <c r="C99" s="178" t="s">
        <v>46</v>
      </c>
      <c r="D99" s="144" t="s">
        <v>96</v>
      </c>
      <c r="E99" s="178" t="s">
        <v>57</v>
      </c>
      <c r="F99" s="32" t="e">
        <f>#REF!</f>
        <v>#REF!</v>
      </c>
      <c r="G99" s="31" t="e">
        <f>#REF!</f>
        <v>#REF!</v>
      </c>
      <c r="H99" s="31" t="e">
        <f>#REF!</f>
        <v>#REF!</v>
      </c>
      <c r="I99" s="31" t="e">
        <f>#REF!</f>
        <v>#REF!</v>
      </c>
      <c r="J99" s="70" t="e">
        <f>#REF!</f>
        <v>#REF!</v>
      </c>
      <c r="K99" s="90" t="e">
        <f>SUM(F99:J99)</f>
        <v>#REF!</v>
      </c>
      <c r="L99" s="32">
        <v>0</v>
      </c>
      <c r="M99" s="31">
        <v>391990.03</v>
      </c>
      <c r="N99" s="31">
        <v>0</v>
      </c>
      <c r="O99" s="393">
        <v>1391635</v>
      </c>
      <c r="P99" s="70">
        <v>0</v>
      </c>
      <c r="Q99" s="72">
        <f t="shared" ref="Q99:Q101" si="174">SUM(L99:P99)</f>
        <v>1783625.03</v>
      </c>
      <c r="R99" s="88" t="e">
        <f t="shared" ref="R99:R102" si="175">F99-L99</f>
        <v>#REF!</v>
      </c>
      <c r="S99" s="31" t="e">
        <f t="shared" ref="S99:S102" si="176">G99-M99</f>
        <v>#REF!</v>
      </c>
      <c r="T99" s="31" t="e">
        <f t="shared" ref="T99:T102" si="177">H99-N99</f>
        <v>#REF!</v>
      </c>
      <c r="U99" s="31" t="e">
        <f t="shared" ref="U99:U102" si="178">I99-O99</f>
        <v>#REF!</v>
      </c>
      <c r="V99" s="70" t="e">
        <f t="shared" ref="V99:V102" si="179">J99-P99</f>
        <v>#REF!</v>
      </c>
      <c r="W99" s="72" t="e">
        <f t="shared" ref="W99:W102" si="180">SUM(R99:V99)</f>
        <v>#REF!</v>
      </c>
      <c r="X99" s="230" t="e">
        <f t="shared" ref="X99:X102" si="181">L99/F99</f>
        <v>#REF!</v>
      </c>
      <c r="Y99" s="232" t="e">
        <f t="shared" ref="Y99:Y102" si="182">M99/G99</f>
        <v>#REF!</v>
      </c>
      <c r="Z99" s="232" t="e">
        <f t="shared" ref="Z99:Z102" si="183">N99/H99</f>
        <v>#REF!</v>
      </c>
      <c r="AA99" s="232" t="e">
        <f t="shared" ref="AA99:AA102" si="184">O99/I99</f>
        <v>#REF!</v>
      </c>
      <c r="AB99" s="233" t="e">
        <f t="shared" ref="AB99:AB102" si="185">P99/J99</f>
        <v>#REF!</v>
      </c>
      <c r="AC99" s="231" t="e">
        <f t="shared" ref="AC99:AC102" si="186">Q99/K99</f>
        <v>#REF!</v>
      </c>
    </row>
    <row r="100" spans="2:29" s="1" customFormat="1" x14ac:dyDescent="0.3">
      <c r="B100" s="89">
        <v>5.0999999999999996</v>
      </c>
      <c r="C100" s="178" t="s">
        <v>46</v>
      </c>
      <c r="D100" s="144" t="s">
        <v>90</v>
      </c>
      <c r="E100" s="178" t="s">
        <v>17</v>
      </c>
      <c r="F100" s="32" t="e">
        <f>#REF!</f>
        <v>#REF!</v>
      </c>
      <c r="G100" s="31" t="e">
        <f>#REF!</f>
        <v>#REF!</v>
      </c>
      <c r="H100" s="31" t="e">
        <f>#REF!</f>
        <v>#REF!</v>
      </c>
      <c r="I100" s="31" t="e">
        <f>#REF!</f>
        <v>#REF!</v>
      </c>
      <c r="J100" s="70" t="e">
        <f>#REF!</f>
        <v>#REF!</v>
      </c>
      <c r="K100" s="90" t="e">
        <f>SUM(F100:J100)</f>
        <v>#REF!</v>
      </c>
      <c r="L100" s="32">
        <v>0</v>
      </c>
      <c r="M100" s="31">
        <v>714423.36</v>
      </c>
      <c r="N100" s="31">
        <v>0</v>
      </c>
      <c r="O100" s="393">
        <v>41039</v>
      </c>
      <c r="P100" s="70">
        <v>0</v>
      </c>
      <c r="Q100" s="72">
        <f t="shared" si="174"/>
        <v>755462.36</v>
      </c>
      <c r="R100" s="88" t="e">
        <f t="shared" si="175"/>
        <v>#REF!</v>
      </c>
      <c r="S100" s="31" t="e">
        <f t="shared" si="176"/>
        <v>#REF!</v>
      </c>
      <c r="T100" s="31" t="e">
        <f t="shared" si="177"/>
        <v>#REF!</v>
      </c>
      <c r="U100" s="31" t="e">
        <f t="shared" si="178"/>
        <v>#REF!</v>
      </c>
      <c r="V100" s="70" t="e">
        <f t="shared" si="179"/>
        <v>#REF!</v>
      </c>
      <c r="W100" s="72" t="e">
        <f t="shared" si="180"/>
        <v>#REF!</v>
      </c>
      <c r="X100" s="230" t="e">
        <f t="shared" si="181"/>
        <v>#REF!</v>
      </c>
      <c r="Y100" s="232" t="e">
        <f t="shared" si="182"/>
        <v>#REF!</v>
      </c>
      <c r="Z100" s="232" t="e">
        <f t="shared" si="183"/>
        <v>#REF!</v>
      </c>
      <c r="AA100" s="232" t="e">
        <f t="shared" si="184"/>
        <v>#REF!</v>
      </c>
      <c r="AB100" s="233" t="e">
        <f t="shared" si="185"/>
        <v>#REF!</v>
      </c>
      <c r="AC100" s="231" t="e">
        <f t="shared" si="186"/>
        <v>#REF!</v>
      </c>
    </row>
    <row r="101" spans="2:29" s="1" customFormat="1" x14ac:dyDescent="0.3">
      <c r="B101" s="89">
        <v>5.0999999999999996</v>
      </c>
      <c r="C101" s="178" t="s">
        <v>46</v>
      </c>
      <c r="D101" s="144" t="s">
        <v>94</v>
      </c>
      <c r="E101" s="178" t="s">
        <v>175</v>
      </c>
      <c r="F101" s="32" t="e">
        <f>#REF!</f>
        <v>#REF!</v>
      </c>
      <c r="G101" s="31" t="e">
        <f>#REF!</f>
        <v>#REF!</v>
      </c>
      <c r="H101" s="31" t="e">
        <f>#REF!</f>
        <v>#REF!</v>
      </c>
      <c r="I101" s="31" t="e">
        <f>#REF!</f>
        <v>#REF!</v>
      </c>
      <c r="J101" s="31" t="e">
        <f>#REF!</f>
        <v>#REF!</v>
      </c>
      <c r="K101" s="90" t="e">
        <f>SUM(F101:J101)</f>
        <v>#REF!</v>
      </c>
      <c r="L101" s="32">
        <v>201235.18</v>
      </c>
      <c r="M101" s="31">
        <v>342557.43</v>
      </c>
      <c r="N101" s="31">
        <v>0</v>
      </c>
      <c r="O101" s="31">
        <v>0</v>
      </c>
      <c r="P101" s="70">
        <v>0</v>
      </c>
      <c r="Q101" s="72">
        <f t="shared" si="174"/>
        <v>543792.61</v>
      </c>
      <c r="R101" s="88" t="e">
        <f t="shared" si="175"/>
        <v>#REF!</v>
      </c>
      <c r="S101" s="31" t="e">
        <f t="shared" si="176"/>
        <v>#REF!</v>
      </c>
      <c r="T101" s="31" t="e">
        <f t="shared" si="177"/>
        <v>#REF!</v>
      </c>
      <c r="U101" s="31" t="e">
        <f t="shared" si="178"/>
        <v>#REF!</v>
      </c>
      <c r="V101" s="70" t="e">
        <f t="shared" si="179"/>
        <v>#REF!</v>
      </c>
      <c r="W101" s="72" t="e">
        <f t="shared" si="180"/>
        <v>#REF!</v>
      </c>
      <c r="X101" s="230" t="e">
        <f t="shared" si="181"/>
        <v>#REF!</v>
      </c>
      <c r="Y101" s="232" t="e">
        <f t="shared" si="182"/>
        <v>#REF!</v>
      </c>
      <c r="Z101" s="232" t="e">
        <f t="shared" si="183"/>
        <v>#REF!</v>
      </c>
      <c r="AA101" s="232" t="e">
        <f t="shared" si="184"/>
        <v>#REF!</v>
      </c>
      <c r="AB101" s="233" t="e">
        <f t="shared" si="185"/>
        <v>#REF!</v>
      </c>
      <c r="AC101" s="231" t="e">
        <f t="shared" si="186"/>
        <v>#REF!</v>
      </c>
    </row>
    <row r="102" spans="2:29" s="74" customFormat="1" x14ac:dyDescent="0.3">
      <c r="C102" s="75"/>
      <c r="D102" s="307"/>
      <c r="E102" s="76" t="s">
        <v>18</v>
      </c>
      <c r="F102" s="400" t="e">
        <f>SUM(F99:F101)</f>
        <v>#REF!</v>
      </c>
      <c r="G102" s="401" t="e">
        <f t="shared" ref="G102:Q102" si="187">SUM(G99:G101)</f>
        <v>#REF!</v>
      </c>
      <c r="H102" s="401" t="e">
        <f t="shared" si="187"/>
        <v>#REF!</v>
      </c>
      <c r="I102" s="401" t="e">
        <f t="shared" si="187"/>
        <v>#REF!</v>
      </c>
      <c r="J102" s="402" t="e">
        <f t="shared" si="187"/>
        <v>#REF!</v>
      </c>
      <c r="K102" s="403" t="e">
        <f t="shared" si="187"/>
        <v>#REF!</v>
      </c>
      <c r="L102" s="404">
        <f t="shared" si="187"/>
        <v>201235.18</v>
      </c>
      <c r="M102" s="401">
        <f t="shared" si="187"/>
        <v>1448970.82</v>
      </c>
      <c r="N102" s="405">
        <f t="shared" si="187"/>
        <v>0</v>
      </c>
      <c r="O102" s="405">
        <f t="shared" si="187"/>
        <v>1432674</v>
      </c>
      <c r="P102" s="406">
        <f t="shared" si="187"/>
        <v>0</v>
      </c>
      <c r="Q102" s="407">
        <f t="shared" si="187"/>
        <v>3082880</v>
      </c>
      <c r="R102" s="54" t="e">
        <f t="shared" si="175"/>
        <v>#REF!</v>
      </c>
      <c r="S102" s="28" t="e">
        <f t="shared" si="176"/>
        <v>#REF!</v>
      </c>
      <c r="T102" s="28" t="e">
        <f t="shared" si="177"/>
        <v>#REF!</v>
      </c>
      <c r="U102" s="28" t="e">
        <f t="shared" si="178"/>
        <v>#REF!</v>
      </c>
      <c r="V102" s="40" t="e">
        <f t="shared" si="179"/>
        <v>#REF!</v>
      </c>
      <c r="W102" s="44" t="e">
        <f t="shared" si="180"/>
        <v>#REF!</v>
      </c>
      <c r="X102" s="208" t="e">
        <f t="shared" si="181"/>
        <v>#REF!</v>
      </c>
      <c r="Y102" s="209" t="e">
        <f t="shared" si="182"/>
        <v>#REF!</v>
      </c>
      <c r="Z102" s="209" t="e">
        <f t="shared" si="183"/>
        <v>#REF!</v>
      </c>
      <c r="AA102" s="209" t="e">
        <f t="shared" si="184"/>
        <v>#REF!</v>
      </c>
      <c r="AB102" s="210" t="e">
        <f t="shared" si="185"/>
        <v>#REF!</v>
      </c>
      <c r="AC102" s="211" t="e">
        <f t="shared" si="186"/>
        <v>#REF!</v>
      </c>
    </row>
    <row r="103" spans="2:29" s="74" customFormat="1" x14ac:dyDescent="0.3">
      <c r="C103" s="75"/>
      <c r="D103" s="307"/>
      <c r="E103" s="76"/>
      <c r="F103" s="308"/>
      <c r="G103" s="308"/>
      <c r="H103" s="308"/>
      <c r="I103" s="308"/>
      <c r="J103" s="308"/>
      <c r="K103" s="308"/>
      <c r="L103" s="308"/>
      <c r="M103" s="308"/>
      <c r="N103" s="308"/>
      <c r="O103" s="308"/>
      <c r="P103" s="308"/>
      <c r="Q103" s="308"/>
      <c r="R103" s="308"/>
      <c r="S103" s="308"/>
      <c r="T103" s="308"/>
      <c r="U103" s="308"/>
      <c r="V103" s="308"/>
      <c r="W103" s="308"/>
      <c r="X103" s="325"/>
      <c r="Y103" s="325"/>
      <c r="Z103" s="325"/>
      <c r="AA103" s="325"/>
      <c r="AB103" s="325"/>
      <c r="AC103" s="325"/>
    </row>
    <row r="104" spans="2:29" s="74" customFormat="1" ht="15" thickBot="1" x14ac:dyDescent="0.35">
      <c r="C104" s="75"/>
      <c r="D104" s="307"/>
      <c r="E104" s="76"/>
      <c r="F104" s="308"/>
      <c r="G104" s="308"/>
      <c r="H104" s="308"/>
      <c r="I104" s="308"/>
      <c r="J104" s="308"/>
      <c r="K104" s="308"/>
      <c r="L104" s="308"/>
      <c r="M104" s="308"/>
      <c r="N104" s="308"/>
      <c r="O104" s="308"/>
      <c r="P104" s="308"/>
      <c r="Q104" s="308"/>
      <c r="R104" s="308"/>
      <c r="S104" s="308"/>
      <c r="T104" s="308"/>
      <c r="U104" s="308"/>
      <c r="V104" s="308"/>
      <c r="W104" s="308"/>
      <c r="X104" s="325"/>
      <c r="Y104" s="325"/>
      <c r="Z104" s="325"/>
      <c r="AA104" s="325"/>
      <c r="AB104" s="325"/>
      <c r="AC104" s="325"/>
    </row>
    <row r="105" spans="2:29" s="1" customFormat="1" x14ac:dyDescent="0.3">
      <c r="B105" s="103">
        <v>4.0999999999999996</v>
      </c>
      <c r="C105" s="175" t="s">
        <v>47</v>
      </c>
      <c r="D105" s="147" t="s">
        <v>120</v>
      </c>
      <c r="E105" s="23" t="s">
        <v>130</v>
      </c>
      <c r="F105" s="33" t="e">
        <f>#REF!</f>
        <v>#REF!</v>
      </c>
      <c r="G105" s="30" t="e">
        <f>#REF!</f>
        <v>#REF!</v>
      </c>
      <c r="H105" s="30" t="e">
        <f>#REF!</f>
        <v>#REF!</v>
      </c>
      <c r="I105" s="30" t="e">
        <f>#REF!</f>
        <v>#REF!</v>
      </c>
      <c r="J105" s="104" t="e">
        <f>#REF!</f>
        <v>#REF!</v>
      </c>
      <c r="K105" s="105" t="e">
        <f>SUM(F105:J105)</f>
        <v>#REF!</v>
      </c>
      <c r="L105" s="45">
        <v>0</v>
      </c>
      <c r="M105" s="30">
        <v>0</v>
      </c>
      <c r="N105" s="27">
        <v>69978.17</v>
      </c>
      <c r="O105" s="27">
        <v>0</v>
      </c>
      <c r="P105" s="38">
        <v>0</v>
      </c>
      <c r="Q105" s="38">
        <f t="shared" ref="Q105:Q108" si="188">SUM(L105:P105)</f>
        <v>69978.17</v>
      </c>
      <c r="R105" s="45" t="e">
        <f t="shared" ref="R105:R109" si="189">F105-L105</f>
        <v>#REF!</v>
      </c>
      <c r="S105" s="27" t="e">
        <f t="shared" ref="S105:S109" si="190">G105-M105</f>
        <v>#REF!</v>
      </c>
      <c r="T105" s="27" t="e">
        <f t="shared" ref="T105:T109" si="191">H105-N105</f>
        <v>#REF!</v>
      </c>
      <c r="U105" s="27" t="e">
        <f t="shared" ref="U105:U109" si="192">I105-O105</f>
        <v>#REF!</v>
      </c>
      <c r="V105" s="38" t="e">
        <f t="shared" ref="V105:V109" si="193">J105-P105</f>
        <v>#REF!</v>
      </c>
      <c r="W105" s="46" t="e">
        <f t="shared" ref="W105:W109" si="194">SUM(R105:V105)</f>
        <v>#REF!</v>
      </c>
      <c r="X105" s="241" t="e">
        <f t="shared" ref="X105:X109" si="195">L105/F105</f>
        <v>#REF!</v>
      </c>
      <c r="Y105" s="217" t="e">
        <f t="shared" ref="Y105:Y109" si="196">M105/G105</f>
        <v>#REF!</v>
      </c>
      <c r="Z105" s="217" t="e">
        <f t="shared" ref="Z105:Z109" si="197">N105/H105</f>
        <v>#REF!</v>
      </c>
      <c r="AA105" s="217" t="e">
        <f t="shared" ref="AA105:AA109" si="198">O105/I105</f>
        <v>#REF!</v>
      </c>
      <c r="AB105" s="218" t="e">
        <f t="shared" ref="AB105:AB109" si="199">P105/J105</f>
        <v>#REF!</v>
      </c>
      <c r="AC105" s="219" t="e">
        <f t="shared" ref="AC105:AC109" si="200">Q105/K105</f>
        <v>#REF!</v>
      </c>
    </row>
    <row r="106" spans="2:29" s="1" customFormat="1" ht="15" thickBot="1" x14ac:dyDescent="0.35">
      <c r="B106" s="377">
        <v>4.0999999999999996</v>
      </c>
      <c r="C106" s="184" t="s">
        <v>47</v>
      </c>
      <c r="D106" s="150" t="s">
        <v>121</v>
      </c>
      <c r="E106" s="21" t="s">
        <v>131</v>
      </c>
      <c r="F106" s="34" t="e">
        <f>#REF!</f>
        <v>#REF!</v>
      </c>
      <c r="G106" s="35" t="e">
        <f>#REF!</f>
        <v>#REF!</v>
      </c>
      <c r="H106" s="35" t="e">
        <f>#REF!</f>
        <v>#REF!</v>
      </c>
      <c r="I106" s="35" t="e">
        <f>#REF!</f>
        <v>#REF!</v>
      </c>
      <c r="J106" s="107" t="e">
        <f>#REF!</f>
        <v>#REF!</v>
      </c>
      <c r="K106" s="108" t="e">
        <f>SUM(F106:J106)</f>
        <v>#REF!</v>
      </c>
      <c r="L106" s="47">
        <v>0</v>
      </c>
      <c r="M106" s="35">
        <v>0</v>
      </c>
      <c r="N106" s="29">
        <v>8108.96</v>
      </c>
      <c r="O106" s="29">
        <v>0</v>
      </c>
      <c r="P106" s="42">
        <v>0</v>
      </c>
      <c r="Q106" s="42">
        <f t="shared" si="188"/>
        <v>8108.96</v>
      </c>
      <c r="R106" s="47" t="e">
        <f t="shared" si="189"/>
        <v>#REF!</v>
      </c>
      <c r="S106" s="29" t="e">
        <f t="shared" si="190"/>
        <v>#REF!</v>
      </c>
      <c r="T106" s="29" t="e">
        <f t="shared" si="191"/>
        <v>#REF!</v>
      </c>
      <c r="U106" s="29" t="e">
        <f t="shared" si="192"/>
        <v>#REF!</v>
      </c>
      <c r="V106" s="42" t="e">
        <f t="shared" si="193"/>
        <v>#REF!</v>
      </c>
      <c r="W106" s="48" t="e">
        <f t="shared" si="194"/>
        <v>#REF!</v>
      </c>
      <c r="X106" s="242" t="e">
        <f t="shared" si="195"/>
        <v>#REF!</v>
      </c>
      <c r="Y106" s="223" t="e">
        <f t="shared" si="196"/>
        <v>#REF!</v>
      </c>
      <c r="Z106" s="223" t="e">
        <f t="shared" si="197"/>
        <v>#REF!</v>
      </c>
      <c r="AA106" s="223" t="e">
        <f t="shared" si="198"/>
        <v>#REF!</v>
      </c>
      <c r="AB106" s="224" t="e">
        <f t="shared" si="199"/>
        <v>#REF!</v>
      </c>
      <c r="AC106" s="225" t="e">
        <f t="shared" si="200"/>
        <v>#REF!</v>
      </c>
    </row>
    <row r="107" spans="2:29" s="1" customFormat="1" x14ac:dyDescent="0.3">
      <c r="B107" s="103">
        <v>4.0999999999999996</v>
      </c>
      <c r="C107" s="175" t="s">
        <v>47</v>
      </c>
      <c r="D107" s="141" t="s">
        <v>88</v>
      </c>
      <c r="E107" s="23" t="s">
        <v>11</v>
      </c>
      <c r="F107" s="128" t="e">
        <f>#REF!</f>
        <v>#REF!</v>
      </c>
      <c r="G107" s="126" t="e">
        <f>#REF!</f>
        <v>#REF!</v>
      </c>
      <c r="H107" s="126" t="e">
        <f>#REF!</f>
        <v>#REF!</v>
      </c>
      <c r="I107" s="126" t="e">
        <f>#REF!</f>
        <v>#REF!</v>
      </c>
      <c r="J107" s="106" t="e">
        <f>#REF!</f>
        <v>#REF!</v>
      </c>
      <c r="K107" s="105" t="e">
        <f>SUM(F107:J107)</f>
        <v>#REF!</v>
      </c>
      <c r="L107" s="45">
        <v>0</v>
      </c>
      <c r="M107" s="30">
        <v>0</v>
      </c>
      <c r="N107" s="27">
        <v>713592.6</v>
      </c>
      <c r="O107" s="395">
        <v>153711.01</v>
      </c>
      <c r="P107" s="392">
        <v>8109</v>
      </c>
      <c r="Q107" s="46">
        <f t="shared" si="188"/>
        <v>875412.61</v>
      </c>
      <c r="R107" s="56" t="e">
        <f t="shared" si="189"/>
        <v>#REF!</v>
      </c>
      <c r="S107" s="27" t="e">
        <f t="shared" si="190"/>
        <v>#REF!</v>
      </c>
      <c r="T107" s="27" t="e">
        <f t="shared" si="191"/>
        <v>#REF!</v>
      </c>
      <c r="U107" s="27" t="e">
        <f t="shared" si="192"/>
        <v>#REF!</v>
      </c>
      <c r="V107" s="38" t="e">
        <f t="shared" si="193"/>
        <v>#REF!</v>
      </c>
      <c r="W107" s="46" t="e">
        <f t="shared" si="194"/>
        <v>#REF!</v>
      </c>
      <c r="X107" s="216" t="e">
        <f t="shared" si="195"/>
        <v>#REF!</v>
      </c>
      <c r="Y107" s="217" t="e">
        <f t="shared" si="196"/>
        <v>#REF!</v>
      </c>
      <c r="Z107" s="217" t="e">
        <f t="shared" si="197"/>
        <v>#REF!</v>
      </c>
      <c r="AA107" s="217" t="e">
        <f t="shared" si="198"/>
        <v>#REF!</v>
      </c>
      <c r="AB107" s="218" t="e">
        <f t="shared" si="199"/>
        <v>#REF!</v>
      </c>
      <c r="AC107" s="219" t="e">
        <f t="shared" si="200"/>
        <v>#REF!</v>
      </c>
    </row>
    <row r="108" spans="2:29" s="1" customFormat="1" ht="15" thickBot="1" x14ac:dyDescent="0.35">
      <c r="B108" s="377">
        <v>4.2</v>
      </c>
      <c r="C108" s="184" t="s">
        <v>47</v>
      </c>
      <c r="D108" s="149" t="s">
        <v>91</v>
      </c>
      <c r="E108" s="21" t="s">
        <v>12</v>
      </c>
      <c r="F108" s="34" t="e">
        <f>#REF!</f>
        <v>#REF!</v>
      </c>
      <c r="G108" s="35" t="e">
        <f>#REF!</f>
        <v>#REF!</v>
      </c>
      <c r="H108" s="35" t="e">
        <f>#REF!</f>
        <v>#REF!</v>
      </c>
      <c r="I108" s="35" t="e">
        <f>#REF!</f>
        <v>#REF!</v>
      </c>
      <c r="J108" s="107" t="e">
        <f>#REF!</f>
        <v>#REF!</v>
      </c>
      <c r="K108" s="108" t="e">
        <f>SUM(F108:J108)</f>
        <v>#REF!</v>
      </c>
      <c r="L108" s="47">
        <v>0</v>
      </c>
      <c r="M108" s="35">
        <v>0</v>
      </c>
      <c r="N108" s="29">
        <v>419288.52</v>
      </c>
      <c r="O108" s="396">
        <v>26810.75</v>
      </c>
      <c r="P108" s="42">
        <v>0</v>
      </c>
      <c r="Q108" s="48">
        <f t="shared" si="188"/>
        <v>446099.27</v>
      </c>
      <c r="R108" s="57" t="e">
        <f t="shared" si="189"/>
        <v>#REF!</v>
      </c>
      <c r="S108" s="29" t="e">
        <f t="shared" si="190"/>
        <v>#REF!</v>
      </c>
      <c r="T108" s="29" t="e">
        <f t="shared" si="191"/>
        <v>#REF!</v>
      </c>
      <c r="U108" s="29" t="e">
        <f t="shared" si="192"/>
        <v>#REF!</v>
      </c>
      <c r="V108" s="42" t="e">
        <f t="shared" si="193"/>
        <v>#REF!</v>
      </c>
      <c r="W108" s="48" t="e">
        <f t="shared" si="194"/>
        <v>#REF!</v>
      </c>
      <c r="X108" s="222" t="e">
        <f t="shared" si="195"/>
        <v>#REF!</v>
      </c>
      <c r="Y108" s="223" t="e">
        <f t="shared" si="196"/>
        <v>#REF!</v>
      </c>
      <c r="Z108" s="223" t="e">
        <f t="shared" si="197"/>
        <v>#REF!</v>
      </c>
      <c r="AA108" s="223" t="e">
        <f t="shared" si="198"/>
        <v>#REF!</v>
      </c>
      <c r="AB108" s="224" t="e">
        <f t="shared" si="199"/>
        <v>#REF!</v>
      </c>
      <c r="AC108" s="225" t="e">
        <f t="shared" si="200"/>
        <v>#REF!</v>
      </c>
    </row>
    <row r="109" spans="2:29" s="74" customFormat="1" x14ac:dyDescent="0.3">
      <c r="C109" s="75"/>
      <c r="D109" s="307"/>
      <c r="E109" s="76">
        <f>COUNTA(E4:E108)</f>
        <v>58</v>
      </c>
      <c r="F109" s="400" t="e">
        <f>SUM(F105:F108)</f>
        <v>#REF!</v>
      </c>
      <c r="G109" s="401" t="e">
        <f t="shared" ref="G109:Q109" si="201">SUM(G105:G108)</f>
        <v>#REF!</v>
      </c>
      <c r="H109" s="401" t="e">
        <f t="shared" si="201"/>
        <v>#REF!</v>
      </c>
      <c r="I109" s="401" t="e">
        <f t="shared" si="201"/>
        <v>#REF!</v>
      </c>
      <c r="J109" s="402" t="e">
        <f t="shared" si="201"/>
        <v>#REF!</v>
      </c>
      <c r="K109" s="403" t="e">
        <f t="shared" si="201"/>
        <v>#REF!</v>
      </c>
      <c r="L109" s="404">
        <f t="shared" si="201"/>
        <v>0</v>
      </c>
      <c r="M109" s="401">
        <f t="shared" si="201"/>
        <v>0</v>
      </c>
      <c r="N109" s="405">
        <f t="shared" si="201"/>
        <v>1210968.25</v>
      </c>
      <c r="O109" s="405">
        <f t="shared" si="201"/>
        <v>180521.76</v>
      </c>
      <c r="P109" s="406">
        <f t="shared" si="201"/>
        <v>8109</v>
      </c>
      <c r="Q109" s="407">
        <f t="shared" si="201"/>
        <v>1399599.01</v>
      </c>
      <c r="R109" s="54" t="e">
        <f t="shared" si="189"/>
        <v>#REF!</v>
      </c>
      <c r="S109" s="28" t="e">
        <f t="shared" si="190"/>
        <v>#REF!</v>
      </c>
      <c r="T109" s="28" t="e">
        <f t="shared" si="191"/>
        <v>#REF!</v>
      </c>
      <c r="U109" s="28" t="e">
        <f t="shared" si="192"/>
        <v>#REF!</v>
      </c>
      <c r="V109" s="40" t="e">
        <f t="shared" si="193"/>
        <v>#REF!</v>
      </c>
      <c r="W109" s="44" t="e">
        <f t="shared" si="194"/>
        <v>#REF!</v>
      </c>
      <c r="X109" s="208" t="e">
        <f t="shared" si="195"/>
        <v>#REF!</v>
      </c>
      <c r="Y109" s="209" t="e">
        <f t="shared" si="196"/>
        <v>#REF!</v>
      </c>
      <c r="Z109" s="209" t="e">
        <f t="shared" si="197"/>
        <v>#REF!</v>
      </c>
      <c r="AA109" s="209" t="e">
        <f t="shared" si="198"/>
        <v>#REF!</v>
      </c>
      <c r="AB109" s="210" t="e">
        <f t="shared" si="199"/>
        <v>#REF!</v>
      </c>
      <c r="AC109" s="211" t="e">
        <f t="shared" si="200"/>
        <v>#REF!</v>
      </c>
    </row>
    <row r="110" spans="2:29" s="74" customFormat="1" x14ac:dyDescent="0.3">
      <c r="C110" s="75"/>
      <c r="D110" s="307"/>
      <c r="E110" s="76"/>
      <c r="F110" s="308"/>
      <c r="G110" s="308"/>
      <c r="H110" s="308"/>
      <c r="I110" s="308"/>
      <c r="J110" s="308"/>
      <c r="K110" s="308"/>
      <c r="L110" s="308"/>
      <c r="M110" s="308"/>
      <c r="N110" s="308"/>
      <c r="O110" s="308"/>
      <c r="P110" s="308"/>
      <c r="Q110" s="308"/>
      <c r="R110" s="308"/>
      <c r="S110" s="308"/>
      <c r="T110" s="308"/>
      <c r="U110" s="308"/>
      <c r="V110" s="308"/>
      <c r="W110" s="308"/>
      <c r="X110" s="325"/>
      <c r="Y110" s="325"/>
      <c r="Z110" s="325"/>
      <c r="AA110" s="325"/>
      <c r="AB110" s="325"/>
      <c r="AC110" s="325"/>
    </row>
    <row r="111" spans="2:29" s="74" customFormat="1" x14ac:dyDescent="0.3">
      <c r="C111" s="75"/>
      <c r="D111" s="307"/>
      <c r="E111" s="76"/>
      <c r="F111" s="308"/>
      <c r="G111" s="308"/>
      <c r="H111" s="308"/>
      <c r="I111" s="308"/>
      <c r="J111" s="308"/>
      <c r="K111" s="308"/>
      <c r="L111" s="308"/>
      <c r="M111" s="308"/>
      <c r="N111" s="308"/>
      <c r="O111" s="308"/>
      <c r="P111" s="308"/>
      <c r="Q111" s="308"/>
      <c r="R111" s="308"/>
      <c r="S111" s="308"/>
      <c r="T111" s="308"/>
      <c r="U111" s="308"/>
      <c r="V111" s="308"/>
      <c r="W111" s="308"/>
      <c r="X111" s="325"/>
      <c r="Y111" s="325"/>
      <c r="Z111" s="325"/>
      <c r="AA111" s="325"/>
      <c r="AB111" s="325"/>
      <c r="AC111" s="325"/>
    </row>
    <row r="112" spans="2:29" s="1" customFormat="1" ht="15" thickBot="1" x14ac:dyDescent="0.35">
      <c r="B112" s="563" t="s">
        <v>144</v>
      </c>
      <c r="C112" s="564"/>
      <c r="D112" s="252"/>
      <c r="E112" s="253" t="e">
        <f>E109+#REF!</f>
        <v>#REF!</v>
      </c>
      <c r="F112" s="35" t="e">
        <f>F109+F102+F95+F94+F91+F80+F69+F64+F53+F47+F43+F37+F30+F20+F11+F5+F4+F46</f>
        <v>#REF!</v>
      </c>
      <c r="G112" s="35" t="e">
        <f t="shared" ref="G112:W112" si="202">G109+G102+G95+G94+G91+G80+G69+G64+G53+G47+G43+G37+G30+G20+G11+G5+G4+G46</f>
        <v>#REF!</v>
      </c>
      <c r="H112" s="35" t="e">
        <f t="shared" si="202"/>
        <v>#REF!</v>
      </c>
      <c r="I112" s="35" t="e">
        <f t="shared" si="202"/>
        <v>#REF!</v>
      </c>
      <c r="J112" s="35" t="e">
        <f t="shared" si="202"/>
        <v>#REF!</v>
      </c>
      <c r="K112" s="107" t="e">
        <f t="shared" si="202"/>
        <v>#REF!</v>
      </c>
      <c r="L112" s="254">
        <f t="shared" si="202"/>
        <v>4233082.8099999996</v>
      </c>
      <c r="M112" s="255">
        <f t="shared" si="202"/>
        <v>9520293.2400000002</v>
      </c>
      <c r="N112" s="255">
        <f t="shared" si="202"/>
        <v>1210968.25</v>
      </c>
      <c r="O112" s="255">
        <f t="shared" si="202"/>
        <v>2114162.29</v>
      </c>
      <c r="P112" s="255">
        <f t="shared" si="202"/>
        <v>1183124.43</v>
      </c>
      <c r="Q112" s="256">
        <f>Q109+Q102+Q95+Q94+Q91+Q80+Q69+Q64+Q53+Q47+Q43+Q37+Q30+Q20+Q11+Q5+Q4+Q46</f>
        <v>18261631.02</v>
      </c>
      <c r="R112" s="199" t="e">
        <f t="shared" si="202"/>
        <v>#REF!</v>
      </c>
      <c r="S112" s="35" t="e">
        <f t="shared" si="202"/>
        <v>#REF!</v>
      </c>
      <c r="T112" s="35" t="e">
        <f t="shared" si="202"/>
        <v>#REF!</v>
      </c>
      <c r="U112" s="35" t="e">
        <f t="shared" si="202"/>
        <v>#REF!</v>
      </c>
      <c r="V112" s="35" t="e">
        <f t="shared" si="202"/>
        <v>#REF!</v>
      </c>
      <c r="W112" s="255" t="e">
        <f t="shared" si="202"/>
        <v>#REF!</v>
      </c>
      <c r="X112" s="242" t="e">
        <f>L112/F112</f>
        <v>#REF!</v>
      </c>
      <c r="Y112" s="223" t="e">
        <f t="shared" ref="Y112:AC112" si="203">M112/G112</f>
        <v>#REF!</v>
      </c>
      <c r="Z112" s="223" t="e">
        <f t="shared" si="203"/>
        <v>#REF!</v>
      </c>
      <c r="AA112" s="223" t="e">
        <f t="shared" si="203"/>
        <v>#REF!</v>
      </c>
      <c r="AB112" s="224" t="e">
        <f t="shared" si="203"/>
        <v>#REF!</v>
      </c>
      <c r="AC112" s="225" t="e">
        <f t="shared" si="203"/>
        <v>#REF!</v>
      </c>
    </row>
    <row r="113" spans="2:30" s="1" customFormat="1" ht="26.25" customHeight="1" x14ac:dyDescent="0.3">
      <c r="B113" s="73"/>
      <c r="C113" s="20"/>
      <c r="D113" s="2"/>
      <c r="E113" s="6"/>
      <c r="F113" s="73"/>
      <c r="G113" s="73"/>
      <c r="H113" s="73"/>
      <c r="I113" s="73"/>
      <c r="J113" s="73"/>
      <c r="K113" s="73"/>
      <c r="M113" s="73"/>
    </row>
    <row r="114" spans="2:30" s="1" customFormat="1" x14ac:dyDescent="0.3">
      <c r="B114" s="73"/>
      <c r="C114" s="20"/>
      <c r="D114" s="2"/>
      <c r="E114" s="76"/>
      <c r="F114" s="73"/>
      <c r="G114" s="73"/>
      <c r="H114" s="73"/>
      <c r="I114" s="73"/>
      <c r="J114" s="73"/>
      <c r="K114" s="73"/>
      <c r="L114" s="413"/>
      <c r="M114" s="414" t="s">
        <v>165</v>
      </c>
      <c r="N114" s="415" t="s">
        <v>133</v>
      </c>
      <c r="O114" s="416" t="s">
        <v>163</v>
      </c>
      <c r="Q114" s="7"/>
      <c r="R114" s="412"/>
      <c r="T114" s="417" t="s">
        <v>177</v>
      </c>
      <c r="U114" s="418" t="s">
        <v>178</v>
      </c>
      <c r="V114" s="2"/>
      <c r="X114" s="412"/>
      <c r="Y114" s="258"/>
      <c r="Z114" s="417" t="s">
        <v>177</v>
      </c>
      <c r="AA114" s="418" t="s">
        <v>178</v>
      </c>
      <c r="AB114" s="259"/>
      <c r="AC114" s="258"/>
      <c r="AD114" s="412"/>
    </row>
    <row r="115" spans="2:30" s="1" customFormat="1" x14ac:dyDescent="0.3">
      <c r="B115" s="73"/>
      <c r="C115" s="20"/>
      <c r="D115" s="2"/>
      <c r="E115" s="76"/>
      <c r="F115" s="73"/>
      <c r="G115" s="73"/>
      <c r="H115" s="73"/>
      <c r="I115" s="73"/>
      <c r="J115" s="73"/>
      <c r="K115" s="73"/>
      <c r="L115" s="74"/>
      <c r="M115" s="73"/>
      <c r="N115" s="454" t="s">
        <v>206</v>
      </c>
      <c r="Q115" s="306"/>
      <c r="R115" s="306"/>
      <c r="S115" s="306"/>
    </row>
  </sheetData>
  <sortState ref="B4:AC57">
    <sortCondition ref="C4:C57"/>
  </sortState>
  <mergeCells count="7">
    <mergeCell ref="R2:W2"/>
    <mergeCell ref="X2:AC2"/>
    <mergeCell ref="B112:C112"/>
    <mergeCell ref="B2:C2"/>
    <mergeCell ref="D2:E2"/>
    <mergeCell ref="F2:K2"/>
    <mergeCell ref="L2:Q2"/>
  </mergeCells>
  <conditionalFormatting sqref="R112:W112 R4:W8 R10:W10 R15:W19 R14:AC14 R25:W29 R23:AC24 R56:AC57 R72:AC73 R75:AC79 R99:AC101 R33:W36 R40:W42 R46:W47 R51:W52 R83:AC90 R94:AC95 R105:AC108">
    <cfRule type="cellIs" dxfId="435" priority="140" operator="lessThan">
      <formula>0</formula>
    </cfRule>
    <cfRule type="cellIs" dxfId="434" priority="141" operator="greaterThan">
      <formula>0</formula>
    </cfRule>
  </conditionalFormatting>
  <conditionalFormatting sqref="R58:W63 R67:W68">
    <cfRule type="cellIs" dxfId="433" priority="138" operator="lessThan">
      <formula>0</formula>
    </cfRule>
    <cfRule type="cellIs" dxfId="432" priority="139" operator="greaterThan">
      <formula>0</formula>
    </cfRule>
  </conditionalFormatting>
  <conditionalFormatting sqref="R74:W74">
    <cfRule type="cellIs" dxfId="431" priority="136" operator="lessThan">
      <formula>0</formula>
    </cfRule>
    <cfRule type="cellIs" dxfId="430" priority="137" operator="greaterThan">
      <formula>0</formula>
    </cfRule>
  </conditionalFormatting>
  <conditionalFormatting sqref="X74:AC74">
    <cfRule type="cellIs" dxfId="429" priority="130" operator="lessThan">
      <formula>0</formula>
    </cfRule>
    <cfRule type="cellIs" dxfId="428" priority="131" operator="greaterThan">
      <formula>0</formula>
    </cfRule>
  </conditionalFormatting>
  <conditionalFormatting sqref="X112:AC112 X4:AC8 X10:AC10 X15:AC19 X25:AC29 X33:AC36 X40:AC42 X46:AC47 X51:AC52">
    <cfRule type="cellIs" dxfId="427" priority="134" operator="lessThan">
      <formula>0</formula>
    </cfRule>
    <cfRule type="cellIs" dxfId="426" priority="135" operator="greaterThan">
      <formula>0</formula>
    </cfRule>
  </conditionalFormatting>
  <conditionalFormatting sqref="X58:AC63 X67:AC68">
    <cfRule type="cellIs" dxfId="425" priority="132" operator="lessThan">
      <formula>0</formula>
    </cfRule>
    <cfRule type="cellIs" dxfId="424" priority="133" operator="greaterThan">
      <formula>0</formula>
    </cfRule>
  </conditionalFormatting>
  <conditionalFormatting sqref="X4:AC4">
    <cfRule type="cellIs" dxfId="423" priority="129" operator="between">
      <formula>#DIV/0!</formula>
      <formula>0</formula>
    </cfRule>
  </conditionalFormatting>
  <conditionalFormatting sqref="R9:W9">
    <cfRule type="cellIs" dxfId="422" priority="127" operator="lessThan">
      <formula>0</formula>
    </cfRule>
    <cfRule type="cellIs" dxfId="421" priority="128" operator="greaterThan">
      <formula>0</formula>
    </cfRule>
  </conditionalFormatting>
  <conditionalFormatting sqref="X9:AC9">
    <cfRule type="cellIs" dxfId="420" priority="125" operator="lessThan">
      <formula>0</formula>
    </cfRule>
    <cfRule type="cellIs" dxfId="419" priority="126" operator="greaterThan">
      <formula>0</formula>
    </cfRule>
  </conditionalFormatting>
  <conditionalFormatting sqref="R12:W13">
    <cfRule type="cellIs" dxfId="418" priority="123" operator="lessThan">
      <formula>0</formula>
    </cfRule>
    <cfRule type="cellIs" dxfId="417" priority="124" operator="greaterThan">
      <formula>0</formula>
    </cfRule>
  </conditionalFormatting>
  <conditionalFormatting sqref="X12:AC13">
    <cfRule type="cellIs" dxfId="416" priority="121" operator="lessThan">
      <formula>0</formula>
    </cfRule>
    <cfRule type="cellIs" dxfId="415" priority="122" operator="greaterThan">
      <formula>0</formula>
    </cfRule>
  </conditionalFormatting>
  <conditionalFormatting sqref="R11:W11">
    <cfRule type="cellIs" dxfId="414" priority="119" operator="lessThan">
      <formula>0</formula>
    </cfRule>
    <cfRule type="cellIs" dxfId="413" priority="120" operator="greaterThan">
      <formula>0</formula>
    </cfRule>
  </conditionalFormatting>
  <conditionalFormatting sqref="X11:AC11">
    <cfRule type="cellIs" dxfId="412" priority="117" operator="lessThan">
      <formula>0</formula>
    </cfRule>
    <cfRule type="cellIs" dxfId="411" priority="118" operator="greaterThan">
      <formula>0</formula>
    </cfRule>
  </conditionalFormatting>
  <conditionalFormatting sqref="R96:W98">
    <cfRule type="cellIs" dxfId="410" priority="115" operator="lessThan">
      <formula>0</formula>
    </cfRule>
    <cfRule type="cellIs" dxfId="409" priority="116" operator="greaterThan">
      <formula>0</formula>
    </cfRule>
  </conditionalFormatting>
  <conditionalFormatting sqref="X96:AC98">
    <cfRule type="cellIs" dxfId="408" priority="113" operator="lessThan">
      <formula>0</formula>
    </cfRule>
    <cfRule type="cellIs" dxfId="407" priority="114" operator="greaterThan">
      <formula>0</formula>
    </cfRule>
  </conditionalFormatting>
  <conditionalFormatting sqref="R21:W22">
    <cfRule type="cellIs" dxfId="406" priority="111" operator="lessThan">
      <formula>0</formula>
    </cfRule>
    <cfRule type="cellIs" dxfId="405" priority="112" operator="greaterThan">
      <formula>0</formula>
    </cfRule>
  </conditionalFormatting>
  <conditionalFormatting sqref="X21:AC22">
    <cfRule type="cellIs" dxfId="404" priority="109" operator="lessThan">
      <formula>0</formula>
    </cfRule>
    <cfRule type="cellIs" dxfId="403" priority="110" operator="greaterThan">
      <formula>0</formula>
    </cfRule>
  </conditionalFormatting>
  <conditionalFormatting sqref="R20:W20">
    <cfRule type="cellIs" dxfId="402" priority="107" operator="lessThan">
      <formula>0</formula>
    </cfRule>
    <cfRule type="cellIs" dxfId="401" priority="108" operator="greaterThan">
      <formula>0</formula>
    </cfRule>
  </conditionalFormatting>
  <conditionalFormatting sqref="X20:AC20">
    <cfRule type="cellIs" dxfId="400" priority="105" operator="lessThan">
      <formula>0</formula>
    </cfRule>
    <cfRule type="cellIs" dxfId="399" priority="106" operator="greaterThan">
      <formula>0</formula>
    </cfRule>
  </conditionalFormatting>
  <conditionalFormatting sqref="R31:W32">
    <cfRule type="cellIs" dxfId="398" priority="103" operator="lessThan">
      <formula>0</formula>
    </cfRule>
    <cfRule type="cellIs" dxfId="397" priority="104" operator="greaterThan">
      <formula>0</formula>
    </cfRule>
  </conditionalFormatting>
  <conditionalFormatting sqref="X31:AC32">
    <cfRule type="cellIs" dxfId="396" priority="101" operator="lessThan">
      <formula>0</formula>
    </cfRule>
    <cfRule type="cellIs" dxfId="395" priority="102" operator="greaterThan">
      <formula>0</formula>
    </cfRule>
  </conditionalFormatting>
  <conditionalFormatting sqref="R30:W30">
    <cfRule type="cellIs" dxfId="394" priority="99" operator="lessThan">
      <formula>0</formula>
    </cfRule>
    <cfRule type="cellIs" dxfId="393" priority="100" operator="greaterThan">
      <formula>0</formula>
    </cfRule>
  </conditionalFormatting>
  <conditionalFormatting sqref="X30:AC30">
    <cfRule type="cellIs" dxfId="392" priority="97" operator="lessThan">
      <formula>0</formula>
    </cfRule>
    <cfRule type="cellIs" dxfId="391" priority="98" operator="greaterThan">
      <formula>0</formula>
    </cfRule>
  </conditionalFormatting>
  <conditionalFormatting sqref="R38:W39">
    <cfRule type="cellIs" dxfId="390" priority="95" operator="lessThan">
      <formula>0</formula>
    </cfRule>
    <cfRule type="cellIs" dxfId="389" priority="96" operator="greaterThan">
      <formula>0</formula>
    </cfRule>
  </conditionalFormatting>
  <conditionalFormatting sqref="X38:AC39">
    <cfRule type="cellIs" dxfId="388" priority="93" operator="lessThan">
      <formula>0</formula>
    </cfRule>
    <cfRule type="cellIs" dxfId="387" priority="94" operator="greaterThan">
      <formula>0</formula>
    </cfRule>
  </conditionalFormatting>
  <conditionalFormatting sqref="R37:W37">
    <cfRule type="cellIs" dxfId="386" priority="91" operator="lessThan">
      <formula>0</formula>
    </cfRule>
    <cfRule type="cellIs" dxfId="385" priority="92" operator="greaterThan">
      <formula>0</formula>
    </cfRule>
  </conditionalFormatting>
  <conditionalFormatting sqref="X37:AC37">
    <cfRule type="cellIs" dxfId="384" priority="89" operator="lessThan">
      <formula>0</formula>
    </cfRule>
    <cfRule type="cellIs" dxfId="383" priority="90" operator="greaterThan">
      <formula>0</formula>
    </cfRule>
  </conditionalFormatting>
  <conditionalFormatting sqref="R44:W45">
    <cfRule type="cellIs" dxfId="382" priority="87" operator="lessThan">
      <formula>0</formula>
    </cfRule>
    <cfRule type="cellIs" dxfId="381" priority="88" operator="greaterThan">
      <formula>0</formula>
    </cfRule>
  </conditionalFormatting>
  <conditionalFormatting sqref="X44:AC45">
    <cfRule type="cellIs" dxfId="380" priority="85" operator="lessThan">
      <formula>0</formula>
    </cfRule>
    <cfRule type="cellIs" dxfId="379" priority="86" operator="greaterThan">
      <formula>0</formula>
    </cfRule>
  </conditionalFormatting>
  <conditionalFormatting sqref="R43:W43">
    <cfRule type="cellIs" dxfId="378" priority="83" operator="lessThan">
      <formula>0</formula>
    </cfRule>
    <cfRule type="cellIs" dxfId="377" priority="84" operator="greaterThan">
      <formula>0</formula>
    </cfRule>
  </conditionalFormatting>
  <conditionalFormatting sqref="X43:AC43">
    <cfRule type="cellIs" dxfId="376" priority="81" operator="lessThan">
      <formula>0</formula>
    </cfRule>
    <cfRule type="cellIs" dxfId="375" priority="82" operator="greaterThan">
      <formula>0</formula>
    </cfRule>
  </conditionalFormatting>
  <conditionalFormatting sqref="R54:W55">
    <cfRule type="cellIs" dxfId="374" priority="71" operator="lessThan">
      <formula>0</formula>
    </cfRule>
    <cfRule type="cellIs" dxfId="373" priority="72" operator="greaterThan">
      <formula>0</formula>
    </cfRule>
  </conditionalFormatting>
  <conditionalFormatting sqref="X54:AC55">
    <cfRule type="cellIs" dxfId="372" priority="69" operator="lessThan">
      <formula>0</formula>
    </cfRule>
    <cfRule type="cellIs" dxfId="371" priority="70" operator="greaterThan">
      <formula>0</formula>
    </cfRule>
  </conditionalFormatting>
  <conditionalFormatting sqref="R53:W53">
    <cfRule type="cellIs" dxfId="370" priority="67" operator="lessThan">
      <formula>0</formula>
    </cfRule>
    <cfRule type="cellIs" dxfId="369" priority="68" operator="greaterThan">
      <formula>0</formula>
    </cfRule>
  </conditionalFormatting>
  <conditionalFormatting sqref="X53:AC53">
    <cfRule type="cellIs" dxfId="368" priority="65" operator="lessThan">
      <formula>0</formula>
    </cfRule>
    <cfRule type="cellIs" dxfId="367" priority="66" operator="greaterThan">
      <formula>0</formula>
    </cfRule>
  </conditionalFormatting>
  <conditionalFormatting sqref="R65:W66">
    <cfRule type="cellIs" dxfId="366" priority="63" operator="lessThan">
      <formula>0</formula>
    </cfRule>
    <cfRule type="cellIs" dxfId="365" priority="64" operator="greaterThan">
      <formula>0</formula>
    </cfRule>
  </conditionalFormatting>
  <conditionalFormatting sqref="X65:AC66">
    <cfRule type="cellIs" dxfId="364" priority="61" operator="lessThan">
      <formula>0</formula>
    </cfRule>
    <cfRule type="cellIs" dxfId="363" priority="62" operator="greaterThan">
      <formula>0</formula>
    </cfRule>
  </conditionalFormatting>
  <conditionalFormatting sqref="R64:W64">
    <cfRule type="cellIs" dxfId="362" priority="59" operator="lessThan">
      <formula>0</formula>
    </cfRule>
    <cfRule type="cellIs" dxfId="361" priority="60" operator="greaterThan">
      <formula>0</formula>
    </cfRule>
  </conditionalFormatting>
  <conditionalFormatting sqref="X64:AC64">
    <cfRule type="cellIs" dxfId="360" priority="57" operator="lessThan">
      <formula>0</formula>
    </cfRule>
    <cfRule type="cellIs" dxfId="359" priority="58" operator="greaterThan">
      <formula>0</formula>
    </cfRule>
  </conditionalFormatting>
  <conditionalFormatting sqref="R70:W71">
    <cfRule type="cellIs" dxfId="358" priority="55" operator="lessThan">
      <formula>0</formula>
    </cfRule>
    <cfRule type="cellIs" dxfId="357" priority="56" operator="greaterThan">
      <formula>0</formula>
    </cfRule>
  </conditionalFormatting>
  <conditionalFormatting sqref="X70:AC71">
    <cfRule type="cellIs" dxfId="356" priority="53" operator="lessThan">
      <formula>0</formula>
    </cfRule>
    <cfRule type="cellIs" dxfId="355" priority="54" operator="greaterThan">
      <formula>0</formula>
    </cfRule>
  </conditionalFormatting>
  <conditionalFormatting sqref="R69:W69">
    <cfRule type="cellIs" dxfId="354" priority="51" operator="lessThan">
      <formula>0</formula>
    </cfRule>
    <cfRule type="cellIs" dxfId="353" priority="52" operator="greaterThan">
      <formula>0</formula>
    </cfRule>
  </conditionalFormatting>
  <conditionalFormatting sqref="X69:AC69">
    <cfRule type="cellIs" dxfId="352" priority="49" operator="lessThan">
      <formula>0</formula>
    </cfRule>
    <cfRule type="cellIs" dxfId="351" priority="50" operator="greaterThan">
      <formula>0</formula>
    </cfRule>
  </conditionalFormatting>
  <conditionalFormatting sqref="X102:AC102">
    <cfRule type="cellIs" dxfId="350" priority="17" operator="lessThan">
      <formula>0</formula>
    </cfRule>
    <cfRule type="cellIs" dxfId="349" priority="18" operator="greaterThan">
      <formula>0</formula>
    </cfRule>
  </conditionalFormatting>
  <conditionalFormatting sqref="X109:AC109">
    <cfRule type="cellIs" dxfId="348" priority="9" operator="lessThan">
      <formula>0</formula>
    </cfRule>
    <cfRule type="cellIs" dxfId="347" priority="10" operator="greaterThan">
      <formula>0</formula>
    </cfRule>
  </conditionalFormatting>
  <conditionalFormatting sqref="R81:W82">
    <cfRule type="cellIs" dxfId="346" priority="47" operator="lessThan">
      <formula>0</formula>
    </cfRule>
    <cfRule type="cellIs" dxfId="345" priority="48" operator="greaterThan">
      <formula>0</formula>
    </cfRule>
  </conditionalFormatting>
  <conditionalFormatting sqref="X81:AC82">
    <cfRule type="cellIs" dxfId="344" priority="45" operator="lessThan">
      <formula>0</formula>
    </cfRule>
    <cfRule type="cellIs" dxfId="343" priority="46" operator="greaterThan">
      <formula>0</formula>
    </cfRule>
  </conditionalFormatting>
  <conditionalFormatting sqref="R80:W80">
    <cfRule type="cellIs" dxfId="342" priority="43" operator="lessThan">
      <formula>0</formula>
    </cfRule>
    <cfRule type="cellIs" dxfId="341" priority="44" operator="greaterThan">
      <formula>0</formula>
    </cfRule>
  </conditionalFormatting>
  <conditionalFormatting sqref="X80:AC80">
    <cfRule type="cellIs" dxfId="340" priority="41" operator="lessThan">
      <formula>0</formula>
    </cfRule>
    <cfRule type="cellIs" dxfId="339" priority="42" operator="greaterThan">
      <formula>0</formula>
    </cfRule>
  </conditionalFormatting>
  <conditionalFormatting sqref="R92:W93">
    <cfRule type="cellIs" dxfId="338" priority="39" operator="lessThan">
      <formula>0</formula>
    </cfRule>
    <cfRule type="cellIs" dxfId="337" priority="40" operator="greaterThan">
      <formula>0</formula>
    </cfRule>
  </conditionalFormatting>
  <conditionalFormatting sqref="X92:AC93">
    <cfRule type="cellIs" dxfId="336" priority="37" operator="lessThan">
      <formula>0</formula>
    </cfRule>
    <cfRule type="cellIs" dxfId="335" priority="38" operator="greaterThan">
      <formula>0</formula>
    </cfRule>
  </conditionalFormatting>
  <conditionalFormatting sqref="R91:W91">
    <cfRule type="cellIs" dxfId="334" priority="35" operator="lessThan">
      <formula>0</formula>
    </cfRule>
    <cfRule type="cellIs" dxfId="333" priority="36" operator="greaterThan">
      <formula>0</formula>
    </cfRule>
  </conditionalFormatting>
  <conditionalFormatting sqref="X91:AC91">
    <cfRule type="cellIs" dxfId="332" priority="33" operator="lessThan">
      <formula>0</formula>
    </cfRule>
    <cfRule type="cellIs" dxfId="331" priority="34" operator="greaterThan">
      <formula>0</formula>
    </cfRule>
  </conditionalFormatting>
  <conditionalFormatting sqref="R104:W104">
    <cfRule type="cellIs" dxfId="330" priority="31" operator="lessThan">
      <formula>0</formula>
    </cfRule>
    <cfRule type="cellIs" dxfId="329" priority="32" operator="greaterThan">
      <formula>0</formula>
    </cfRule>
  </conditionalFormatting>
  <conditionalFormatting sqref="X104:AC104">
    <cfRule type="cellIs" dxfId="328" priority="29" operator="lessThan">
      <formula>0</formula>
    </cfRule>
    <cfRule type="cellIs" dxfId="327" priority="30" operator="greaterThan">
      <formula>0</formula>
    </cfRule>
  </conditionalFormatting>
  <conditionalFormatting sqref="R102:W102">
    <cfRule type="cellIs" dxfId="326" priority="19" operator="lessThan">
      <formula>0</formula>
    </cfRule>
    <cfRule type="cellIs" dxfId="325" priority="20" operator="greaterThan">
      <formula>0</formula>
    </cfRule>
  </conditionalFormatting>
  <conditionalFormatting sqref="R103:W103">
    <cfRule type="cellIs" dxfId="324" priority="23" operator="lessThan">
      <formula>0</formula>
    </cfRule>
    <cfRule type="cellIs" dxfId="323" priority="24" operator="greaterThan">
      <formula>0</formula>
    </cfRule>
  </conditionalFormatting>
  <conditionalFormatting sqref="X103:AC103">
    <cfRule type="cellIs" dxfId="322" priority="21" operator="lessThan">
      <formula>0</formula>
    </cfRule>
    <cfRule type="cellIs" dxfId="321" priority="22" operator="greaterThan">
      <formula>0</formula>
    </cfRule>
  </conditionalFormatting>
  <conditionalFormatting sqref="R109:W109">
    <cfRule type="cellIs" dxfId="320" priority="11" operator="lessThan">
      <formula>0</formula>
    </cfRule>
    <cfRule type="cellIs" dxfId="319" priority="12" operator="greaterThan">
      <formula>0</formula>
    </cfRule>
  </conditionalFormatting>
  <conditionalFormatting sqref="R110:W111">
    <cfRule type="cellIs" dxfId="318" priority="15" operator="lessThan">
      <formula>0</formula>
    </cfRule>
    <cfRule type="cellIs" dxfId="317" priority="16" operator="greaterThan">
      <formula>0</formula>
    </cfRule>
  </conditionalFormatting>
  <conditionalFormatting sqref="X110:AC111">
    <cfRule type="cellIs" dxfId="316" priority="13" operator="lessThan">
      <formula>0</formula>
    </cfRule>
    <cfRule type="cellIs" dxfId="315" priority="14" operator="greaterThan">
      <formula>0</formula>
    </cfRule>
  </conditionalFormatting>
  <conditionalFormatting sqref="R48:W50">
    <cfRule type="cellIs" dxfId="314" priority="7" operator="lessThan">
      <formula>0</formula>
    </cfRule>
    <cfRule type="cellIs" dxfId="313" priority="8" operator="greaterThan">
      <formula>0</formula>
    </cfRule>
  </conditionalFormatting>
  <conditionalFormatting sqref="X48:AC50">
    <cfRule type="cellIs" dxfId="312" priority="5" operator="lessThan">
      <formula>0</formula>
    </cfRule>
    <cfRule type="cellIs" dxfId="311" priority="6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23"/>
  <sheetViews>
    <sheetView zoomScale="80" zoomScaleNormal="80" workbookViewId="0">
      <selection activeCell="E1" sqref="E1:E1048576"/>
    </sheetView>
  </sheetViews>
  <sheetFormatPr defaultRowHeight="14.4" x14ac:dyDescent="0.3"/>
  <cols>
    <col min="1" max="1" width="21.33203125" style="20" customWidth="1"/>
    <col min="2" max="2" width="13.44140625" customWidth="1"/>
    <col min="3" max="3" width="14.6640625" customWidth="1"/>
    <col min="4" max="6" width="13.44140625" customWidth="1"/>
    <col min="7" max="7" width="15.33203125" customWidth="1"/>
    <col min="8" max="8" width="13.44140625" customWidth="1"/>
    <col min="9" max="9" width="13.88671875" customWidth="1"/>
    <col min="10" max="10" width="12.33203125" customWidth="1"/>
    <col min="11" max="11" width="14.5546875" customWidth="1"/>
    <col min="12" max="12" width="12.88671875" customWidth="1"/>
    <col min="13" max="13" width="13.33203125" customWidth="1"/>
    <col min="14" max="14" width="12.44140625" bestFit="1" customWidth="1"/>
    <col min="15" max="15" width="15.33203125" customWidth="1"/>
    <col min="16" max="16" width="13.6640625" customWidth="1"/>
    <col min="17" max="17" width="12.44140625" bestFit="1" customWidth="1"/>
    <col min="18" max="18" width="14" customWidth="1"/>
    <col min="19" max="19" width="13.6640625" bestFit="1" customWidth="1"/>
    <col min="20" max="24" width="9.109375" customWidth="1"/>
    <col min="25" max="25" width="12.33203125" customWidth="1"/>
  </cols>
  <sheetData>
    <row r="1" spans="1:25" ht="15" thickBot="1" x14ac:dyDescent="0.35">
      <c r="B1" s="565" t="s">
        <v>63</v>
      </c>
      <c r="C1" s="566"/>
      <c r="D1" s="566"/>
      <c r="E1" s="566"/>
      <c r="F1" s="566"/>
      <c r="G1" s="567"/>
      <c r="H1" s="568" t="s">
        <v>176</v>
      </c>
      <c r="I1" s="569"/>
      <c r="J1" s="569"/>
      <c r="K1" s="569"/>
      <c r="L1" s="569"/>
      <c r="M1" s="570"/>
      <c r="N1" s="568" t="s">
        <v>159</v>
      </c>
      <c r="O1" s="569"/>
      <c r="P1" s="569"/>
      <c r="Q1" s="569"/>
      <c r="R1" s="569"/>
      <c r="S1" s="569"/>
      <c r="T1" s="569" t="s">
        <v>192</v>
      </c>
      <c r="U1" s="569"/>
      <c r="V1" s="569"/>
      <c r="W1" s="569"/>
      <c r="X1" s="569"/>
      <c r="Y1" s="570"/>
    </row>
    <row r="2" spans="1:25" ht="15" thickBot="1" x14ac:dyDescent="0.35">
      <c r="A2" s="318" t="s">
        <v>137</v>
      </c>
      <c r="B2" s="99" t="s">
        <v>145</v>
      </c>
      <c r="C2" s="100" t="s">
        <v>134</v>
      </c>
      <c r="D2" s="100" t="s">
        <v>135</v>
      </c>
      <c r="E2" s="100" t="s">
        <v>136</v>
      </c>
      <c r="F2" s="101" t="s">
        <v>146</v>
      </c>
      <c r="G2" s="424" t="s">
        <v>144</v>
      </c>
      <c r="H2" s="330" t="s">
        <v>145</v>
      </c>
      <c r="I2" s="100" t="s">
        <v>134</v>
      </c>
      <c r="J2" s="331" t="s">
        <v>135</v>
      </c>
      <c r="K2" s="331" t="s">
        <v>136</v>
      </c>
      <c r="L2" s="332" t="s">
        <v>146</v>
      </c>
      <c r="M2" s="428" t="s">
        <v>144</v>
      </c>
      <c r="N2" s="49" t="s">
        <v>145</v>
      </c>
      <c r="O2" s="10" t="s">
        <v>134</v>
      </c>
      <c r="P2" s="10" t="s">
        <v>135</v>
      </c>
      <c r="Q2" s="10" t="s">
        <v>136</v>
      </c>
      <c r="R2" s="10" t="s">
        <v>146</v>
      </c>
      <c r="S2" s="323" t="s">
        <v>144</v>
      </c>
      <c r="T2" s="49" t="s">
        <v>145</v>
      </c>
      <c r="U2" s="10" t="s">
        <v>134</v>
      </c>
      <c r="V2" s="10" t="s">
        <v>135</v>
      </c>
      <c r="W2" s="10" t="s">
        <v>136</v>
      </c>
      <c r="X2" s="10" t="s">
        <v>146</v>
      </c>
      <c r="Y2" s="36" t="s">
        <v>144</v>
      </c>
    </row>
    <row r="3" spans="1:25" x14ac:dyDescent="0.3">
      <c r="A3" s="420" t="s">
        <v>46</v>
      </c>
      <c r="B3" s="33" t="e">
        <f>'By Division'!F102</f>
        <v>#REF!</v>
      </c>
      <c r="C3" s="30" t="e">
        <f>'By Division'!G102</f>
        <v>#REF!</v>
      </c>
      <c r="D3" s="30" t="e">
        <f>'By Division'!H102</f>
        <v>#REF!</v>
      </c>
      <c r="E3" s="30" t="e">
        <f>'By Division'!I102</f>
        <v>#REF!</v>
      </c>
      <c r="F3" s="104" t="e">
        <f>'By Division'!J102</f>
        <v>#REF!</v>
      </c>
      <c r="G3" s="426" t="e">
        <f t="shared" ref="G3:G20" si="0">SUM(B3:F3)</f>
        <v>#REF!</v>
      </c>
      <c r="H3" s="33">
        <f>'By Division'!L102</f>
        <v>201235.18</v>
      </c>
      <c r="I3" s="30">
        <f>'By Division'!M102</f>
        <v>1448970.82</v>
      </c>
      <c r="J3" s="30">
        <f>'By Division'!N102</f>
        <v>0</v>
      </c>
      <c r="K3" s="30">
        <f>'By Division'!O102</f>
        <v>1432674</v>
      </c>
      <c r="L3" s="105">
        <f>'By Division'!P102</f>
        <v>0</v>
      </c>
      <c r="M3" s="189">
        <f t="shared" ref="M3:M20" si="1">SUM(H3:L3)</f>
        <v>3082880</v>
      </c>
      <c r="N3" s="56" t="e">
        <f t="shared" ref="N3:N20" si="2">B3-H3</f>
        <v>#REF!</v>
      </c>
      <c r="O3" s="27" t="e">
        <f t="shared" ref="O3:O20" si="3">C3-I3</f>
        <v>#REF!</v>
      </c>
      <c r="P3" s="27" t="e">
        <f t="shared" ref="P3:P20" si="4">D3-J3</f>
        <v>#REF!</v>
      </c>
      <c r="Q3" s="27" t="e">
        <f t="shared" ref="Q3:Q20" si="5">E3-K3</f>
        <v>#REF!</v>
      </c>
      <c r="R3" s="27" t="e">
        <f t="shared" ref="R3:R20" si="6">F3-L3</f>
        <v>#REF!</v>
      </c>
      <c r="S3" s="38" t="e">
        <f t="shared" ref="S3:S20" si="7">SUM(N3:R3)</f>
        <v>#REF!</v>
      </c>
      <c r="T3" s="217" t="e">
        <f t="shared" ref="T3:T20" si="8">H3/B3</f>
        <v>#REF!</v>
      </c>
      <c r="U3" s="217" t="e">
        <f t="shared" ref="U3:U20" si="9">I3/C3</f>
        <v>#REF!</v>
      </c>
      <c r="V3" s="217" t="e">
        <f t="shared" ref="V3:V20" si="10">J3/D3</f>
        <v>#REF!</v>
      </c>
      <c r="W3" s="217" t="e">
        <f t="shared" ref="W3:W20" si="11">K3/E3</f>
        <v>#REF!</v>
      </c>
      <c r="X3" s="217" t="e">
        <f t="shared" ref="X3:X20" si="12">L3/F3</f>
        <v>#REF!</v>
      </c>
      <c r="Y3" s="219" t="e">
        <f t="shared" ref="Y3:Y20" si="13">M3/G3</f>
        <v>#REF!</v>
      </c>
    </row>
    <row r="4" spans="1:25" x14ac:dyDescent="0.3">
      <c r="A4" s="421" t="s">
        <v>26</v>
      </c>
      <c r="B4" s="32" t="e">
        <f>'By Division'!F95</f>
        <v>#REF!</v>
      </c>
      <c r="C4" s="31" t="e">
        <f>'By Division'!G95</f>
        <v>#REF!</v>
      </c>
      <c r="D4" s="31" t="e">
        <f>'By Division'!H95</f>
        <v>#REF!</v>
      </c>
      <c r="E4" s="31" t="e">
        <f>'By Division'!I95</f>
        <v>#REF!</v>
      </c>
      <c r="F4" s="70" t="e">
        <f>'By Division'!J95</f>
        <v>#REF!</v>
      </c>
      <c r="G4" s="427" t="e">
        <f t="shared" si="0"/>
        <v>#REF!</v>
      </c>
      <c r="H4" s="32">
        <f>'By Division'!L95</f>
        <v>0</v>
      </c>
      <c r="I4" s="31">
        <f>'By Division'!M95</f>
        <v>2092534</v>
      </c>
      <c r="J4" s="31">
        <f>'By Division'!N95</f>
        <v>0</v>
      </c>
      <c r="K4" s="31">
        <f>'By Division'!O95</f>
        <v>0</v>
      </c>
      <c r="L4" s="72">
        <f>'By Division'!P95</f>
        <v>0</v>
      </c>
      <c r="M4" s="190">
        <f t="shared" si="1"/>
        <v>2092534</v>
      </c>
      <c r="N4" s="54" t="e">
        <f t="shared" si="2"/>
        <v>#REF!</v>
      </c>
      <c r="O4" s="28" t="e">
        <f t="shared" si="3"/>
        <v>#REF!</v>
      </c>
      <c r="P4" s="28" t="e">
        <f t="shared" si="4"/>
        <v>#REF!</v>
      </c>
      <c r="Q4" s="28" t="e">
        <f t="shared" si="5"/>
        <v>#REF!</v>
      </c>
      <c r="R4" s="28" t="e">
        <f t="shared" si="6"/>
        <v>#REF!</v>
      </c>
      <c r="S4" s="40" t="e">
        <f t="shared" si="7"/>
        <v>#REF!</v>
      </c>
      <c r="T4" s="239" t="e">
        <f t="shared" si="8"/>
        <v>#REF!</v>
      </c>
      <c r="U4" s="209" t="e">
        <f t="shared" si="9"/>
        <v>#REF!</v>
      </c>
      <c r="V4" s="209" t="e">
        <f t="shared" si="10"/>
        <v>#REF!</v>
      </c>
      <c r="W4" s="209" t="e">
        <f t="shared" si="11"/>
        <v>#REF!</v>
      </c>
      <c r="X4" s="209" t="e">
        <f t="shared" si="12"/>
        <v>#REF!</v>
      </c>
      <c r="Y4" s="211" t="e">
        <f t="shared" si="13"/>
        <v>#REF!</v>
      </c>
    </row>
    <row r="5" spans="1:25" x14ac:dyDescent="0.3">
      <c r="A5" s="421" t="s">
        <v>68</v>
      </c>
      <c r="B5" s="32" t="e">
        <f>'By Division'!F11</f>
        <v>#REF!</v>
      </c>
      <c r="C5" s="31" t="e">
        <f>'By Division'!G11</f>
        <v>#REF!</v>
      </c>
      <c r="D5" s="31" t="e">
        <f>'By Division'!H11</f>
        <v>#REF!</v>
      </c>
      <c r="E5" s="31" t="e">
        <f>'By Division'!I11</f>
        <v>#REF!</v>
      </c>
      <c r="F5" s="70" t="e">
        <f>'By Division'!J11</f>
        <v>#REF!</v>
      </c>
      <c r="G5" s="427" t="e">
        <f t="shared" si="0"/>
        <v>#REF!</v>
      </c>
      <c r="H5" s="32">
        <f>'By Division'!L11</f>
        <v>0</v>
      </c>
      <c r="I5" s="31">
        <f>'By Division'!M11</f>
        <v>1043849.31</v>
      </c>
      <c r="J5" s="31">
        <f>'By Division'!N11</f>
        <v>0</v>
      </c>
      <c r="K5" s="31">
        <f>'By Division'!O11</f>
        <v>0</v>
      </c>
      <c r="L5" s="72">
        <f>'By Division'!P11</f>
        <v>955313.87</v>
      </c>
      <c r="M5" s="190">
        <f t="shared" si="1"/>
        <v>1999163.1800000002</v>
      </c>
      <c r="N5" s="54" t="e">
        <f t="shared" si="2"/>
        <v>#REF!</v>
      </c>
      <c r="O5" s="28" t="e">
        <f t="shared" si="3"/>
        <v>#REF!</v>
      </c>
      <c r="P5" s="28" t="e">
        <f t="shared" si="4"/>
        <v>#REF!</v>
      </c>
      <c r="Q5" s="28" t="e">
        <f t="shared" si="5"/>
        <v>#REF!</v>
      </c>
      <c r="R5" s="28" t="e">
        <f t="shared" si="6"/>
        <v>#REF!</v>
      </c>
      <c r="S5" s="40" t="e">
        <f t="shared" si="7"/>
        <v>#REF!</v>
      </c>
      <c r="T5" s="239" t="e">
        <f t="shared" si="8"/>
        <v>#REF!</v>
      </c>
      <c r="U5" s="209" t="e">
        <f t="shared" si="9"/>
        <v>#REF!</v>
      </c>
      <c r="V5" s="209" t="e">
        <f t="shared" si="10"/>
        <v>#REF!</v>
      </c>
      <c r="W5" s="209" t="e">
        <f t="shared" si="11"/>
        <v>#REF!</v>
      </c>
      <c r="X5" s="209" t="e">
        <f t="shared" si="12"/>
        <v>#REF!</v>
      </c>
      <c r="Y5" s="211" t="e">
        <f t="shared" si="13"/>
        <v>#REF!</v>
      </c>
    </row>
    <row r="6" spans="1:25" x14ac:dyDescent="0.3">
      <c r="A6" s="421" t="s">
        <v>38</v>
      </c>
      <c r="B6" s="32" t="e">
        <f>'By Division'!F64</f>
        <v>#REF!</v>
      </c>
      <c r="C6" s="31" t="e">
        <f>'By Division'!G64</f>
        <v>#REF!</v>
      </c>
      <c r="D6" s="31" t="e">
        <f>'By Division'!H64</f>
        <v>#REF!</v>
      </c>
      <c r="E6" s="31" t="e">
        <f>'By Division'!I64</f>
        <v>#REF!</v>
      </c>
      <c r="F6" s="70" t="e">
        <f>'By Division'!J64</f>
        <v>#REF!</v>
      </c>
      <c r="G6" s="427" t="e">
        <f t="shared" si="0"/>
        <v>#REF!</v>
      </c>
      <c r="H6" s="32">
        <f>'By Division'!L64</f>
        <v>1466789.15</v>
      </c>
      <c r="I6" s="31">
        <f>'By Division'!M64</f>
        <v>287606.02</v>
      </c>
      <c r="J6" s="31">
        <f>'By Division'!N64</f>
        <v>0</v>
      </c>
      <c r="K6" s="31">
        <f>'By Division'!O64</f>
        <v>201144.71</v>
      </c>
      <c r="L6" s="72">
        <f>'By Division'!P64</f>
        <v>35596.400000000001</v>
      </c>
      <c r="M6" s="190">
        <f t="shared" si="1"/>
        <v>1991136.2799999998</v>
      </c>
      <c r="N6" s="54" t="e">
        <f t="shared" si="2"/>
        <v>#REF!</v>
      </c>
      <c r="O6" s="28" t="e">
        <f t="shared" si="3"/>
        <v>#REF!</v>
      </c>
      <c r="P6" s="28" t="e">
        <f t="shared" si="4"/>
        <v>#REF!</v>
      </c>
      <c r="Q6" s="28" t="e">
        <f t="shared" si="5"/>
        <v>#REF!</v>
      </c>
      <c r="R6" s="28" t="e">
        <f t="shared" si="6"/>
        <v>#REF!</v>
      </c>
      <c r="S6" s="40" t="e">
        <f t="shared" si="7"/>
        <v>#REF!</v>
      </c>
      <c r="T6" s="239" t="e">
        <f t="shared" si="8"/>
        <v>#REF!</v>
      </c>
      <c r="U6" s="209" t="e">
        <f t="shared" si="9"/>
        <v>#REF!</v>
      </c>
      <c r="V6" s="209" t="e">
        <f t="shared" si="10"/>
        <v>#REF!</v>
      </c>
      <c r="W6" s="209" t="e">
        <f t="shared" si="11"/>
        <v>#REF!</v>
      </c>
      <c r="X6" s="209" t="e">
        <f t="shared" si="12"/>
        <v>#REF!</v>
      </c>
      <c r="Y6" s="211" t="e">
        <f t="shared" si="13"/>
        <v>#REF!</v>
      </c>
    </row>
    <row r="7" spans="1:25" x14ac:dyDescent="0.3">
      <c r="A7" s="421" t="s">
        <v>139</v>
      </c>
      <c r="B7" s="32" t="e">
        <f>'By Division'!F46</f>
        <v>#REF!</v>
      </c>
      <c r="C7" s="31" t="e">
        <f>'By Division'!G46</f>
        <v>#REF!</v>
      </c>
      <c r="D7" s="31" t="e">
        <f>'By Division'!H46</f>
        <v>#REF!</v>
      </c>
      <c r="E7" s="31" t="e">
        <f>'By Division'!I46</f>
        <v>#REF!</v>
      </c>
      <c r="F7" s="70" t="e">
        <f>'By Division'!J46</f>
        <v>#REF!</v>
      </c>
      <c r="G7" s="427" t="e">
        <f t="shared" si="0"/>
        <v>#REF!</v>
      </c>
      <c r="H7" s="32">
        <f>'By Division'!L46</f>
        <v>915298</v>
      </c>
      <c r="I7" s="31">
        <f>'By Division'!M46</f>
        <v>575736</v>
      </c>
      <c r="J7" s="31">
        <f>'By Division'!N46</f>
        <v>0</v>
      </c>
      <c r="K7" s="31">
        <f>'By Division'!O46</f>
        <v>0</v>
      </c>
      <c r="L7" s="72">
        <f>'By Division'!P46</f>
        <v>0</v>
      </c>
      <c r="M7" s="190">
        <f t="shared" si="1"/>
        <v>1491034</v>
      </c>
      <c r="N7" s="54" t="e">
        <f t="shared" si="2"/>
        <v>#REF!</v>
      </c>
      <c r="O7" s="28" t="e">
        <f t="shared" si="3"/>
        <v>#REF!</v>
      </c>
      <c r="P7" s="28" t="e">
        <f t="shared" si="4"/>
        <v>#REF!</v>
      </c>
      <c r="Q7" s="28" t="e">
        <f t="shared" si="5"/>
        <v>#REF!</v>
      </c>
      <c r="R7" s="28" t="e">
        <f t="shared" si="6"/>
        <v>#REF!</v>
      </c>
      <c r="S7" s="40" t="e">
        <f t="shared" si="7"/>
        <v>#REF!</v>
      </c>
      <c r="T7" s="239" t="e">
        <f t="shared" si="8"/>
        <v>#REF!</v>
      </c>
      <c r="U7" s="209" t="e">
        <f t="shared" si="9"/>
        <v>#REF!</v>
      </c>
      <c r="V7" s="209" t="e">
        <f t="shared" si="10"/>
        <v>#REF!</v>
      </c>
      <c r="W7" s="209" t="e">
        <f t="shared" si="11"/>
        <v>#REF!</v>
      </c>
      <c r="X7" s="209" t="e">
        <f t="shared" si="12"/>
        <v>#REF!</v>
      </c>
      <c r="Y7" s="211" t="e">
        <f t="shared" si="13"/>
        <v>#REF!</v>
      </c>
    </row>
    <row r="8" spans="1:25" x14ac:dyDescent="0.3">
      <c r="A8" s="354" t="s">
        <v>47</v>
      </c>
      <c r="B8" s="32" t="e">
        <f>'By Division'!F109</f>
        <v>#REF!</v>
      </c>
      <c r="C8" s="31" t="e">
        <f>'By Division'!G109</f>
        <v>#REF!</v>
      </c>
      <c r="D8" s="31" t="e">
        <f>'By Division'!H109</f>
        <v>#REF!</v>
      </c>
      <c r="E8" s="31" t="e">
        <f>'By Division'!I109</f>
        <v>#REF!</v>
      </c>
      <c r="F8" s="70" t="e">
        <f>'By Division'!J109</f>
        <v>#REF!</v>
      </c>
      <c r="G8" s="427" t="e">
        <f t="shared" si="0"/>
        <v>#REF!</v>
      </c>
      <c r="H8" s="32">
        <f>'By Division'!L109</f>
        <v>0</v>
      </c>
      <c r="I8" s="31">
        <f>'By Division'!M109</f>
        <v>0</v>
      </c>
      <c r="J8" s="31">
        <f>'By Division'!N109</f>
        <v>1210968.25</v>
      </c>
      <c r="K8" s="31">
        <f>'By Division'!O109</f>
        <v>180521.76</v>
      </c>
      <c r="L8" s="72">
        <f>'By Division'!P109</f>
        <v>8109</v>
      </c>
      <c r="M8" s="190">
        <f t="shared" si="1"/>
        <v>1399599.01</v>
      </c>
      <c r="N8" s="54" t="e">
        <f t="shared" si="2"/>
        <v>#REF!</v>
      </c>
      <c r="O8" s="28" t="e">
        <f t="shared" si="3"/>
        <v>#REF!</v>
      </c>
      <c r="P8" s="28" t="e">
        <f t="shared" si="4"/>
        <v>#REF!</v>
      </c>
      <c r="Q8" s="28" t="e">
        <f t="shared" si="5"/>
        <v>#REF!</v>
      </c>
      <c r="R8" s="28" t="e">
        <f t="shared" si="6"/>
        <v>#REF!</v>
      </c>
      <c r="S8" s="40" t="e">
        <f t="shared" si="7"/>
        <v>#REF!</v>
      </c>
      <c r="T8" s="239" t="e">
        <f t="shared" si="8"/>
        <v>#REF!</v>
      </c>
      <c r="U8" s="209" t="e">
        <f t="shared" si="9"/>
        <v>#REF!</v>
      </c>
      <c r="V8" s="209" t="e">
        <f t="shared" si="10"/>
        <v>#REF!</v>
      </c>
      <c r="W8" s="209" t="e">
        <f t="shared" si="11"/>
        <v>#REF!</v>
      </c>
      <c r="X8" s="209" t="e">
        <f t="shared" si="12"/>
        <v>#REF!</v>
      </c>
      <c r="Y8" s="211" t="e">
        <f t="shared" si="13"/>
        <v>#REF!</v>
      </c>
    </row>
    <row r="9" spans="1:25" x14ac:dyDescent="0.3">
      <c r="A9" s="421" t="s">
        <v>24</v>
      </c>
      <c r="B9" s="32" t="e">
        <f>'By Division'!F20</f>
        <v>#REF!</v>
      </c>
      <c r="C9" s="31" t="e">
        <f>'By Division'!G20</f>
        <v>#REF!</v>
      </c>
      <c r="D9" s="31" t="e">
        <f>'By Division'!H20</f>
        <v>#REF!</v>
      </c>
      <c r="E9" s="31" t="e">
        <f>'By Division'!I20</f>
        <v>#REF!</v>
      </c>
      <c r="F9" s="70" t="e">
        <f>'By Division'!J20</f>
        <v>#REF!</v>
      </c>
      <c r="G9" s="427" t="e">
        <f t="shared" si="0"/>
        <v>#REF!</v>
      </c>
      <c r="H9" s="32">
        <f>'By Division'!L20</f>
        <v>362307.81999999995</v>
      </c>
      <c r="I9" s="31">
        <f>'By Division'!M20</f>
        <v>691054.48</v>
      </c>
      <c r="J9" s="31">
        <f>'By Division'!N20</f>
        <v>0</v>
      </c>
      <c r="K9" s="31">
        <f>'By Division'!O20</f>
        <v>26632.980000000003</v>
      </c>
      <c r="L9" s="72">
        <f>'By Division'!P20</f>
        <v>80622.16</v>
      </c>
      <c r="M9" s="190">
        <f t="shared" si="1"/>
        <v>1160617.4399999997</v>
      </c>
      <c r="N9" s="54" t="e">
        <f t="shared" si="2"/>
        <v>#REF!</v>
      </c>
      <c r="O9" s="28" t="e">
        <f t="shared" si="3"/>
        <v>#REF!</v>
      </c>
      <c r="P9" s="28" t="e">
        <f t="shared" si="4"/>
        <v>#REF!</v>
      </c>
      <c r="Q9" s="28" t="e">
        <f t="shared" si="5"/>
        <v>#REF!</v>
      </c>
      <c r="R9" s="28" t="e">
        <f t="shared" si="6"/>
        <v>#REF!</v>
      </c>
      <c r="S9" s="40" t="e">
        <f t="shared" si="7"/>
        <v>#REF!</v>
      </c>
      <c r="T9" s="239" t="e">
        <f t="shared" si="8"/>
        <v>#REF!</v>
      </c>
      <c r="U9" s="209" t="e">
        <f t="shared" si="9"/>
        <v>#REF!</v>
      </c>
      <c r="V9" s="209" t="e">
        <f t="shared" si="10"/>
        <v>#REF!</v>
      </c>
      <c r="W9" s="209" t="e">
        <f t="shared" si="11"/>
        <v>#REF!</v>
      </c>
      <c r="X9" s="209" t="e">
        <f t="shared" si="12"/>
        <v>#REF!</v>
      </c>
      <c r="Y9" s="211" t="e">
        <f t="shared" si="13"/>
        <v>#REF!</v>
      </c>
    </row>
    <row r="10" spans="1:25" x14ac:dyDescent="0.3">
      <c r="A10" s="421" t="s">
        <v>45</v>
      </c>
      <c r="B10" s="32" t="e">
        <f>'By Division'!F53</f>
        <v>#REF!</v>
      </c>
      <c r="C10" s="31" t="e">
        <f>'By Division'!G53</f>
        <v>#REF!</v>
      </c>
      <c r="D10" s="31" t="e">
        <f>'By Division'!H53</f>
        <v>#REF!</v>
      </c>
      <c r="E10" s="31" t="e">
        <f>'By Division'!I53</f>
        <v>#REF!</v>
      </c>
      <c r="F10" s="70" t="e">
        <f>'By Division'!J53</f>
        <v>#REF!</v>
      </c>
      <c r="G10" s="427" t="e">
        <f t="shared" si="0"/>
        <v>#REF!</v>
      </c>
      <c r="H10" s="32">
        <f>'By Division'!L53</f>
        <v>0</v>
      </c>
      <c r="I10" s="31">
        <f>'By Division'!M53</f>
        <v>872835.16</v>
      </c>
      <c r="J10" s="31">
        <f>'By Division'!N53</f>
        <v>0</v>
      </c>
      <c r="K10" s="31">
        <f>'By Division'!O53</f>
        <v>0</v>
      </c>
      <c r="L10" s="72">
        <f>'By Division'!P53</f>
        <v>0</v>
      </c>
      <c r="M10" s="190">
        <f t="shared" si="1"/>
        <v>872835.16</v>
      </c>
      <c r="N10" s="54" t="e">
        <f t="shared" si="2"/>
        <v>#REF!</v>
      </c>
      <c r="O10" s="28" t="e">
        <f t="shared" si="3"/>
        <v>#REF!</v>
      </c>
      <c r="P10" s="28" t="e">
        <f t="shared" si="4"/>
        <v>#REF!</v>
      </c>
      <c r="Q10" s="28" t="e">
        <f t="shared" si="5"/>
        <v>#REF!</v>
      </c>
      <c r="R10" s="28" t="e">
        <f t="shared" si="6"/>
        <v>#REF!</v>
      </c>
      <c r="S10" s="40" t="e">
        <f t="shared" si="7"/>
        <v>#REF!</v>
      </c>
      <c r="T10" s="239" t="e">
        <f t="shared" si="8"/>
        <v>#REF!</v>
      </c>
      <c r="U10" s="209" t="e">
        <f t="shared" si="9"/>
        <v>#REF!</v>
      </c>
      <c r="V10" s="209" t="e">
        <f t="shared" si="10"/>
        <v>#REF!</v>
      </c>
      <c r="W10" s="209" t="e">
        <f t="shared" si="11"/>
        <v>#REF!</v>
      </c>
      <c r="X10" s="209" t="e">
        <f t="shared" si="12"/>
        <v>#REF!</v>
      </c>
      <c r="Y10" s="211" t="e">
        <f t="shared" si="13"/>
        <v>#REF!</v>
      </c>
    </row>
    <row r="11" spans="1:25" x14ac:dyDescent="0.3">
      <c r="A11" s="421" t="s">
        <v>35</v>
      </c>
      <c r="B11" s="32" t="e">
        <f>'By Division'!F91</f>
        <v>#REF!</v>
      </c>
      <c r="C11" s="31" t="e">
        <f>'By Division'!G91</f>
        <v>#REF!</v>
      </c>
      <c r="D11" s="31" t="e">
        <f>'By Division'!H91</f>
        <v>#REF!</v>
      </c>
      <c r="E11" s="31" t="e">
        <f>'By Division'!I91</f>
        <v>#REF!</v>
      </c>
      <c r="F11" s="70" t="e">
        <f>'By Division'!J91</f>
        <v>#REF!</v>
      </c>
      <c r="G11" s="427" t="e">
        <f t="shared" si="0"/>
        <v>#REF!</v>
      </c>
      <c r="H11" s="32">
        <f>'By Division'!L91</f>
        <v>597213.11</v>
      </c>
      <c r="I11" s="31">
        <f>'By Division'!M91</f>
        <v>150709.35999999999</v>
      </c>
      <c r="J11" s="31">
        <f>'By Division'!N91</f>
        <v>0</v>
      </c>
      <c r="K11" s="31">
        <f>'By Division'!O91</f>
        <v>40292</v>
      </c>
      <c r="L11" s="72">
        <f>'By Division'!P91</f>
        <v>0</v>
      </c>
      <c r="M11" s="190">
        <f t="shared" si="1"/>
        <v>788214.47</v>
      </c>
      <c r="N11" s="54" t="e">
        <f t="shared" si="2"/>
        <v>#REF!</v>
      </c>
      <c r="O11" s="28" t="e">
        <f t="shared" si="3"/>
        <v>#REF!</v>
      </c>
      <c r="P11" s="28" t="e">
        <f t="shared" si="4"/>
        <v>#REF!</v>
      </c>
      <c r="Q11" s="28" t="e">
        <f t="shared" si="5"/>
        <v>#REF!</v>
      </c>
      <c r="R11" s="28" t="e">
        <f t="shared" si="6"/>
        <v>#REF!</v>
      </c>
      <c r="S11" s="40" t="e">
        <f t="shared" si="7"/>
        <v>#REF!</v>
      </c>
      <c r="T11" s="239" t="e">
        <f t="shared" si="8"/>
        <v>#REF!</v>
      </c>
      <c r="U11" s="209" t="e">
        <f t="shared" si="9"/>
        <v>#REF!</v>
      </c>
      <c r="V11" s="209" t="e">
        <f t="shared" si="10"/>
        <v>#REF!</v>
      </c>
      <c r="W11" s="209" t="e">
        <f t="shared" si="11"/>
        <v>#REF!</v>
      </c>
      <c r="X11" s="209" t="e">
        <f t="shared" si="12"/>
        <v>#REF!</v>
      </c>
      <c r="Y11" s="211" t="e">
        <f t="shared" si="13"/>
        <v>#REF!</v>
      </c>
    </row>
    <row r="12" spans="1:25" x14ac:dyDescent="0.3">
      <c r="A12" s="421" t="s">
        <v>32</v>
      </c>
      <c r="B12" s="32" t="e">
        <f>'By Division'!F80</f>
        <v>#REF!</v>
      </c>
      <c r="C12" s="31" t="e">
        <f>'By Division'!G80</f>
        <v>#REF!</v>
      </c>
      <c r="D12" s="31" t="e">
        <f>'By Division'!H80</f>
        <v>#REF!</v>
      </c>
      <c r="E12" s="31" t="e">
        <f>'By Division'!I80</f>
        <v>#REF!</v>
      </c>
      <c r="F12" s="70" t="e">
        <f>'By Division'!J80</f>
        <v>#REF!</v>
      </c>
      <c r="G12" s="427" t="e">
        <f t="shared" si="0"/>
        <v>#REF!</v>
      </c>
      <c r="H12" s="32">
        <f>'By Division'!L80</f>
        <v>79739.33</v>
      </c>
      <c r="I12" s="31">
        <f>'By Division'!M80</f>
        <v>493158.86</v>
      </c>
      <c r="J12" s="31">
        <f>'By Division'!N80</f>
        <v>0</v>
      </c>
      <c r="K12" s="31">
        <f>'By Division'!O80</f>
        <v>200272</v>
      </c>
      <c r="L12" s="72">
        <f>'By Division'!P80</f>
        <v>0</v>
      </c>
      <c r="M12" s="190">
        <f t="shared" si="1"/>
        <v>773170.19</v>
      </c>
      <c r="N12" s="54" t="e">
        <f t="shared" si="2"/>
        <v>#REF!</v>
      </c>
      <c r="O12" s="28" t="e">
        <f t="shared" si="3"/>
        <v>#REF!</v>
      </c>
      <c r="P12" s="28" t="e">
        <f t="shared" si="4"/>
        <v>#REF!</v>
      </c>
      <c r="Q12" s="28" t="e">
        <f t="shared" si="5"/>
        <v>#REF!</v>
      </c>
      <c r="R12" s="28" t="e">
        <f t="shared" si="6"/>
        <v>#REF!</v>
      </c>
      <c r="S12" s="40" t="e">
        <f t="shared" si="7"/>
        <v>#REF!</v>
      </c>
      <c r="T12" s="239" t="e">
        <f t="shared" si="8"/>
        <v>#REF!</v>
      </c>
      <c r="U12" s="209" t="e">
        <f t="shared" si="9"/>
        <v>#REF!</v>
      </c>
      <c r="V12" s="209" t="e">
        <f t="shared" si="10"/>
        <v>#REF!</v>
      </c>
      <c r="W12" s="209" t="e">
        <f t="shared" si="11"/>
        <v>#REF!</v>
      </c>
      <c r="X12" s="209" t="e">
        <f t="shared" si="12"/>
        <v>#REF!</v>
      </c>
      <c r="Y12" s="211" t="e">
        <f t="shared" si="13"/>
        <v>#REF!</v>
      </c>
    </row>
    <row r="13" spans="1:25" x14ac:dyDescent="0.3">
      <c r="A13" s="421" t="s">
        <v>23</v>
      </c>
      <c r="B13" s="32" t="e">
        <f>'By Division'!F5</f>
        <v>#REF!</v>
      </c>
      <c r="C13" s="31" t="e">
        <f>'By Division'!G5</f>
        <v>#REF!</v>
      </c>
      <c r="D13" s="31" t="e">
        <f>'By Division'!H5</f>
        <v>#REF!</v>
      </c>
      <c r="E13" s="31" t="e">
        <f>'By Division'!I5</f>
        <v>#REF!</v>
      </c>
      <c r="F13" s="70" t="e">
        <f>'By Division'!J5</f>
        <v>#REF!</v>
      </c>
      <c r="G13" s="427" t="e">
        <f t="shared" si="0"/>
        <v>#REF!</v>
      </c>
      <c r="H13" s="32">
        <f>'By Division'!L5</f>
        <v>0</v>
      </c>
      <c r="I13" s="31">
        <f>'By Division'!M5</f>
        <v>0</v>
      </c>
      <c r="J13" s="31">
        <f>'By Division'!N5</f>
        <v>0</v>
      </c>
      <c r="K13" s="31">
        <f>'By Division'!O5</f>
        <v>0</v>
      </c>
      <c r="L13" s="72">
        <f>'By Division'!P5</f>
        <v>0</v>
      </c>
      <c r="M13" s="190">
        <f t="shared" si="1"/>
        <v>0</v>
      </c>
      <c r="N13" s="54" t="e">
        <f t="shared" si="2"/>
        <v>#REF!</v>
      </c>
      <c r="O13" s="28" t="e">
        <f t="shared" si="3"/>
        <v>#REF!</v>
      </c>
      <c r="P13" s="28" t="e">
        <f t="shared" si="4"/>
        <v>#REF!</v>
      </c>
      <c r="Q13" s="28" t="e">
        <f t="shared" si="5"/>
        <v>#REF!</v>
      </c>
      <c r="R13" s="28" t="e">
        <f t="shared" si="6"/>
        <v>#REF!</v>
      </c>
      <c r="S13" s="40" t="e">
        <f t="shared" si="7"/>
        <v>#REF!</v>
      </c>
      <c r="T13" s="239" t="e">
        <f t="shared" si="8"/>
        <v>#REF!</v>
      </c>
      <c r="U13" s="209" t="e">
        <f t="shared" si="9"/>
        <v>#REF!</v>
      </c>
      <c r="V13" s="209" t="e">
        <f t="shared" si="10"/>
        <v>#REF!</v>
      </c>
      <c r="W13" s="209" t="e">
        <f t="shared" si="11"/>
        <v>#REF!</v>
      </c>
      <c r="X13" s="209" t="e">
        <f t="shared" si="12"/>
        <v>#REF!</v>
      </c>
      <c r="Y13" s="211" t="e">
        <f t="shared" si="13"/>
        <v>#REF!</v>
      </c>
    </row>
    <row r="14" spans="1:25" x14ac:dyDescent="0.3">
      <c r="A14" s="421" t="s">
        <v>27</v>
      </c>
      <c r="B14" s="32" t="e">
        <f>'By Division'!F30</f>
        <v>#REF!</v>
      </c>
      <c r="C14" s="31" t="e">
        <f>'By Division'!G30</f>
        <v>#REF!</v>
      </c>
      <c r="D14" s="31" t="e">
        <f>'By Division'!H30</f>
        <v>#REF!</v>
      </c>
      <c r="E14" s="31" t="e">
        <f>'By Division'!I30</f>
        <v>#REF!</v>
      </c>
      <c r="F14" s="70" t="e">
        <f>'By Division'!J30</f>
        <v>#REF!</v>
      </c>
      <c r="G14" s="427" t="e">
        <f t="shared" si="0"/>
        <v>#REF!</v>
      </c>
      <c r="H14" s="32">
        <f>'By Division'!L30</f>
        <v>88240.63</v>
      </c>
      <c r="I14" s="31">
        <f>'By Division'!M30</f>
        <v>465925.47000000003</v>
      </c>
      <c r="J14" s="31">
        <f>'By Division'!N30</f>
        <v>0</v>
      </c>
      <c r="K14" s="31">
        <f>'By Division'!O30</f>
        <v>32624.84</v>
      </c>
      <c r="L14" s="72">
        <f>'By Division'!P30</f>
        <v>0</v>
      </c>
      <c r="M14" s="190">
        <f t="shared" si="1"/>
        <v>586790.94000000006</v>
      </c>
      <c r="N14" s="54" t="e">
        <f t="shared" si="2"/>
        <v>#REF!</v>
      </c>
      <c r="O14" s="28" t="e">
        <f t="shared" si="3"/>
        <v>#REF!</v>
      </c>
      <c r="P14" s="28" t="e">
        <f t="shared" si="4"/>
        <v>#REF!</v>
      </c>
      <c r="Q14" s="28" t="e">
        <f t="shared" si="5"/>
        <v>#REF!</v>
      </c>
      <c r="R14" s="28" t="e">
        <f t="shared" si="6"/>
        <v>#REF!</v>
      </c>
      <c r="S14" s="40" t="e">
        <f t="shared" si="7"/>
        <v>#REF!</v>
      </c>
      <c r="T14" s="239" t="e">
        <f t="shared" si="8"/>
        <v>#REF!</v>
      </c>
      <c r="U14" s="209" t="e">
        <f t="shared" si="9"/>
        <v>#REF!</v>
      </c>
      <c r="V14" s="209" t="e">
        <f t="shared" si="10"/>
        <v>#REF!</v>
      </c>
      <c r="W14" s="209" t="e">
        <f t="shared" si="11"/>
        <v>#REF!</v>
      </c>
      <c r="X14" s="209" t="e">
        <f t="shared" si="12"/>
        <v>#REF!</v>
      </c>
      <c r="Y14" s="211" t="e">
        <f t="shared" si="13"/>
        <v>#REF!</v>
      </c>
    </row>
    <row r="15" spans="1:25" x14ac:dyDescent="0.3">
      <c r="A15" s="354" t="s">
        <v>132</v>
      </c>
      <c r="B15" s="32" t="e">
        <f>'By Division'!F69</f>
        <v>#REF!</v>
      </c>
      <c r="C15" s="31" t="e">
        <f>'By Division'!G69</f>
        <v>#REF!</v>
      </c>
      <c r="D15" s="31" t="e">
        <f>'By Division'!H69</f>
        <v>#REF!</v>
      </c>
      <c r="E15" s="31" t="e">
        <f>'By Division'!I69</f>
        <v>#REF!</v>
      </c>
      <c r="F15" s="70" t="e">
        <f>'By Division'!J69</f>
        <v>#REF!</v>
      </c>
      <c r="G15" s="427" t="e">
        <f t="shared" si="0"/>
        <v>#REF!</v>
      </c>
      <c r="H15" s="32">
        <f>'By Division'!L69</f>
        <v>0</v>
      </c>
      <c r="I15" s="31">
        <f>'By Division'!M69</f>
        <v>567192.73</v>
      </c>
      <c r="J15" s="31">
        <f>'By Division'!N69</f>
        <v>0</v>
      </c>
      <c r="K15" s="31">
        <f>'By Division'!O69</f>
        <v>0</v>
      </c>
      <c r="L15" s="72">
        <f>'By Division'!P69</f>
        <v>0</v>
      </c>
      <c r="M15" s="190">
        <f t="shared" si="1"/>
        <v>567192.73</v>
      </c>
      <c r="N15" s="54" t="e">
        <f t="shared" si="2"/>
        <v>#REF!</v>
      </c>
      <c r="O15" s="28" t="e">
        <f t="shared" si="3"/>
        <v>#REF!</v>
      </c>
      <c r="P15" s="28" t="e">
        <f t="shared" si="4"/>
        <v>#REF!</v>
      </c>
      <c r="Q15" s="28" t="e">
        <f t="shared" si="5"/>
        <v>#REF!</v>
      </c>
      <c r="R15" s="28" t="e">
        <f t="shared" si="6"/>
        <v>#REF!</v>
      </c>
      <c r="S15" s="40" t="e">
        <f t="shared" si="7"/>
        <v>#REF!</v>
      </c>
      <c r="T15" s="239" t="e">
        <f t="shared" si="8"/>
        <v>#REF!</v>
      </c>
      <c r="U15" s="209" t="e">
        <f t="shared" si="9"/>
        <v>#REF!</v>
      </c>
      <c r="V15" s="209" t="e">
        <f t="shared" si="10"/>
        <v>#REF!</v>
      </c>
      <c r="W15" s="209" t="e">
        <f t="shared" si="11"/>
        <v>#REF!</v>
      </c>
      <c r="X15" s="209" t="e">
        <f t="shared" si="12"/>
        <v>#REF!</v>
      </c>
      <c r="Y15" s="211" t="e">
        <f t="shared" si="13"/>
        <v>#REF!</v>
      </c>
    </row>
    <row r="16" spans="1:25" x14ac:dyDescent="0.3">
      <c r="A16" s="421" t="s">
        <v>34</v>
      </c>
      <c r="B16" s="32" t="e">
        <f>'By Division'!F4</f>
        <v>#REF!</v>
      </c>
      <c r="C16" s="31" t="e">
        <f>'By Division'!G4</f>
        <v>#REF!</v>
      </c>
      <c r="D16" s="31" t="e">
        <f>'By Division'!H4</f>
        <v>#REF!</v>
      </c>
      <c r="E16" s="31" t="e">
        <f>'By Division'!I4</f>
        <v>#REF!</v>
      </c>
      <c r="F16" s="70" t="e">
        <f>'By Division'!J4</f>
        <v>#REF!</v>
      </c>
      <c r="G16" s="427" t="e">
        <f t="shared" si="0"/>
        <v>#REF!</v>
      </c>
      <c r="H16" s="32">
        <f>'By Division'!L4</f>
        <v>325486.46000000002</v>
      </c>
      <c r="I16" s="31">
        <f>'By Division'!M4</f>
        <v>0</v>
      </c>
      <c r="J16" s="31">
        <f>'By Division'!N4</f>
        <v>0</v>
      </c>
      <c r="K16" s="31">
        <f>'By Division'!O4</f>
        <v>0</v>
      </c>
      <c r="L16" s="72">
        <f>'By Division'!P4</f>
        <v>103483</v>
      </c>
      <c r="M16" s="190">
        <f t="shared" si="1"/>
        <v>428969.46</v>
      </c>
      <c r="N16" s="54" t="e">
        <f t="shared" si="2"/>
        <v>#REF!</v>
      </c>
      <c r="O16" s="28" t="e">
        <f t="shared" si="3"/>
        <v>#REF!</v>
      </c>
      <c r="P16" s="28" t="e">
        <f t="shared" si="4"/>
        <v>#REF!</v>
      </c>
      <c r="Q16" s="28" t="e">
        <f t="shared" si="5"/>
        <v>#REF!</v>
      </c>
      <c r="R16" s="28" t="e">
        <f t="shared" si="6"/>
        <v>#REF!</v>
      </c>
      <c r="S16" s="40" t="e">
        <f t="shared" si="7"/>
        <v>#REF!</v>
      </c>
      <c r="T16" s="239" t="e">
        <f t="shared" si="8"/>
        <v>#REF!</v>
      </c>
      <c r="U16" s="209" t="e">
        <f t="shared" si="9"/>
        <v>#REF!</v>
      </c>
      <c r="V16" s="209" t="e">
        <f t="shared" si="10"/>
        <v>#REF!</v>
      </c>
      <c r="W16" s="209" t="e">
        <f t="shared" si="11"/>
        <v>#REF!</v>
      </c>
      <c r="X16" s="209" t="e">
        <f t="shared" si="12"/>
        <v>#REF!</v>
      </c>
      <c r="Y16" s="211" t="e">
        <f t="shared" si="13"/>
        <v>#REF!</v>
      </c>
    </row>
    <row r="17" spans="1:26" x14ac:dyDescent="0.3">
      <c r="A17" s="354" t="s">
        <v>44</v>
      </c>
      <c r="B17" s="32" t="e">
        <f>'By Division'!F94</f>
        <v>#REF!</v>
      </c>
      <c r="C17" s="31" t="e">
        <f>'By Division'!G94</f>
        <v>#REF!</v>
      </c>
      <c r="D17" s="31" t="e">
        <f>'By Division'!H94</f>
        <v>#REF!</v>
      </c>
      <c r="E17" s="31" t="e">
        <f>'By Division'!I94</f>
        <v>#REF!</v>
      </c>
      <c r="F17" s="70" t="e">
        <f>'By Division'!J94</f>
        <v>#REF!</v>
      </c>
      <c r="G17" s="427" t="e">
        <f t="shared" si="0"/>
        <v>#REF!</v>
      </c>
      <c r="H17" s="32">
        <f>'By Division'!L94</f>
        <v>57839.03</v>
      </c>
      <c r="I17" s="31">
        <f>'By Division'!M94</f>
        <v>341050.63</v>
      </c>
      <c r="J17" s="31">
        <f>'By Division'!N94</f>
        <v>0</v>
      </c>
      <c r="K17" s="31">
        <f>'By Division'!O94</f>
        <v>0</v>
      </c>
      <c r="L17" s="72">
        <f>'By Division'!P94</f>
        <v>0</v>
      </c>
      <c r="M17" s="190">
        <f t="shared" si="1"/>
        <v>398889.66000000003</v>
      </c>
      <c r="N17" s="54" t="e">
        <f t="shared" si="2"/>
        <v>#REF!</v>
      </c>
      <c r="O17" s="28" t="e">
        <f t="shared" si="3"/>
        <v>#REF!</v>
      </c>
      <c r="P17" s="28" t="e">
        <f t="shared" si="4"/>
        <v>#REF!</v>
      </c>
      <c r="Q17" s="28" t="e">
        <f t="shared" si="5"/>
        <v>#REF!</v>
      </c>
      <c r="R17" s="28" t="e">
        <f t="shared" si="6"/>
        <v>#REF!</v>
      </c>
      <c r="S17" s="40" t="e">
        <f t="shared" si="7"/>
        <v>#REF!</v>
      </c>
      <c r="T17" s="239" t="e">
        <f t="shared" si="8"/>
        <v>#REF!</v>
      </c>
      <c r="U17" s="209" t="e">
        <f t="shared" si="9"/>
        <v>#REF!</v>
      </c>
      <c r="V17" s="209" t="e">
        <f t="shared" si="10"/>
        <v>#REF!</v>
      </c>
      <c r="W17" s="209" t="e">
        <f t="shared" si="11"/>
        <v>#REF!</v>
      </c>
      <c r="X17" s="209" t="e">
        <f t="shared" si="12"/>
        <v>#REF!</v>
      </c>
      <c r="Y17" s="211" t="e">
        <f t="shared" si="13"/>
        <v>#REF!</v>
      </c>
    </row>
    <row r="18" spans="1:26" x14ac:dyDescent="0.3">
      <c r="A18" s="421" t="s">
        <v>43</v>
      </c>
      <c r="B18" s="32" t="e">
        <f>'By Division'!F37</f>
        <v>#REF!</v>
      </c>
      <c r="C18" s="31" t="e">
        <f>'By Division'!G37</f>
        <v>#REF!</v>
      </c>
      <c r="D18" s="31" t="e">
        <f>'By Division'!H37</f>
        <v>#REF!</v>
      </c>
      <c r="E18" s="31" t="e">
        <f>'By Division'!I37</f>
        <v>#REF!</v>
      </c>
      <c r="F18" s="70" t="e">
        <f>'By Division'!J37</f>
        <v>#REF!</v>
      </c>
      <c r="G18" s="427" t="e">
        <f t="shared" si="0"/>
        <v>#REF!</v>
      </c>
      <c r="H18" s="32">
        <f>'By Division'!L37</f>
        <v>118727.65000000001</v>
      </c>
      <c r="I18" s="31">
        <f>'By Division'!M37</f>
        <v>268684.43</v>
      </c>
      <c r="J18" s="31">
        <f>'By Division'!N37</f>
        <v>0</v>
      </c>
      <c r="K18" s="31">
        <f>'By Division'!O37</f>
        <v>0</v>
      </c>
      <c r="L18" s="72">
        <f>'By Division'!P37</f>
        <v>0</v>
      </c>
      <c r="M18" s="190">
        <f t="shared" si="1"/>
        <v>387412.08</v>
      </c>
      <c r="N18" s="54" t="e">
        <f t="shared" si="2"/>
        <v>#REF!</v>
      </c>
      <c r="O18" s="28" t="e">
        <f t="shared" si="3"/>
        <v>#REF!</v>
      </c>
      <c r="P18" s="28" t="e">
        <f t="shared" si="4"/>
        <v>#REF!</v>
      </c>
      <c r="Q18" s="28" t="e">
        <f t="shared" si="5"/>
        <v>#REF!</v>
      </c>
      <c r="R18" s="28" t="e">
        <f t="shared" si="6"/>
        <v>#REF!</v>
      </c>
      <c r="S18" s="40" t="e">
        <f t="shared" si="7"/>
        <v>#REF!</v>
      </c>
      <c r="T18" s="239" t="e">
        <f t="shared" si="8"/>
        <v>#REF!</v>
      </c>
      <c r="U18" s="209" t="e">
        <f t="shared" si="9"/>
        <v>#REF!</v>
      </c>
      <c r="V18" s="209" t="e">
        <f t="shared" si="10"/>
        <v>#REF!</v>
      </c>
      <c r="W18" s="209" t="e">
        <f t="shared" si="11"/>
        <v>#REF!</v>
      </c>
      <c r="X18" s="209" t="e">
        <f t="shared" si="12"/>
        <v>#REF!</v>
      </c>
      <c r="Y18" s="211" t="e">
        <f t="shared" si="13"/>
        <v>#REF!</v>
      </c>
    </row>
    <row r="19" spans="1:26" x14ac:dyDescent="0.3">
      <c r="A19" s="421" t="s">
        <v>138</v>
      </c>
      <c r="B19" s="32" t="e">
        <f>'By Division'!F43</f>
        <v>#REF!</v>
      </c>
      <c r="C19" s="31" t="e">
        <f>'By Division'!G43</f>
        <v>#REF!</v>
      </c>
      <c r="D19" s="31" t="e">
        <f>'By Division'!H43</f>
        <v>#REF!</v>
      </c>
      <c r="E19" s="31" t="e">
        <f>'By Division'!I43</f>
        <v>#REF!</v>
      </c>
      <c r="F19" s="70" t="e">
        <f>'By Division'!J43</f>
        <v>#REF!</v>
      </c>
      <c r="G19" s="427" t="e">
        <f t="shared" si="0"/>
        <v>#REF!</v>
      </c>
      <c r="H19" s="32">
        <f>'By Division'!L43</f>
        <v>6925.68</v>
      </c>
      <c r="I19" s="31">
        <f>'By Division'!M43</f>
        <v>220985.97</v>
      </c>
      <c r="J19" s="31">
        <f>'By Division'!N43</f>
        <v>0</v>
      </c>
      <c r="K19" s="31">
        <f>'By Division'!O43</f>
        <v>0</v>
      </c>
      <c r="L19" s="72">
        <f>'By Division'!P43</f>
        <v>0</v>
      </c>
      <c r="M19" s="190">
        <f t="shared" si="1"/>
        <v>227911.65</v>
      </c>
      <c r="N19" s="54" t="e">
        <f t="shared" si="2"/>
        <v>#REF!</v>
      </c>
      <c r="O19" s="28" t="e">
        <f t="shared" si="3"/>
        <v>#REF!</v>
      </c>
      <c r="P19" s="28" t="e">
        <f t="shared" si="4"/>
        <v>#REF!</v>
      </c>
      <c r="Q19" s="28" t="e">
        <f t="shared" si="5"/>
        <v>#REF!</v>
      </c>
      <c r="R19" s="28" t="e">
        <f t="shared" si="6"/>
        <v>#REF!</v>
      </c>
      <c r="S19" s="40" t="e">
        <f t="shared" si="7"/>
        <v>#REF!</v>
      </c>
      <c r="T19" s="239" t="e">
        <f t="shared" si="8"/>
        <v>#REF!</v>
      </c>
      <c r="U19" s="209" t="e">
        <f t="shared" si="9"/>
        <v>#REF!</v>
      </c>
      <c r="V19" s="209" t="e">
        <f t="shared" si="10"/>
        <v>#REF!</v>
      </c>
      <c r="W19" s="209" t="e">
        <f t="shared" si="11"/>
        <v>#REF!</v>
      </c>
      <c r="X19" s="209" t="e">
        <f t="shared" si="12"/>
        <v>#REF!</v>
      </c>
      <c r="Y19" s="211" t="e">
        <f t="shared" si="13"/>
        <v>#REF!</v>
      </c>
    </row>
    <row r="20" spans="1:26" ht="15" thickBot="1" x14ac:dyDescent="0.35">
      <c r="A20" s="422" t="s">
        <v>140</v>
      </c>
      <c r="B20" s="34" t="e">
        <f>'By Division'!F47</f>
        <v>#REF!</v>
      </c>
      <c r="C20" s="35" t="e">
        <f>'By Division'!G47</f>
        <v>#REF!</v>
      </c>
      <c r="D20" s="35" t="e">
        <f>'By Division'!H47</f>
        <v>#REF!</v>
      </c>
      <c r="E20" s="35" t="e">
        <f>'By Division'!I47</f>
        <v>#REF!</v>
      </c>
      <c r="F20" s="107" t="e">
        <f>'By Division'!J47</f>
        <v>#REF!</v>
      </c>
      <c r="G20" s="419" t="e">
        <f t="shared" si="0"/>
        <v>#REF!</v>
      </c>
      <c r="H20" s="34">
        <f>'By Division'!L47</f>
        <v>13280.77</v>
      </c>
      <c r="I20" s="35">
        <f>'By Division'!M47</f>
        <v>0</v>
      </c>
      <c r="J20" s="35">
        <f>'By Division'!N47</f>
        <v>0</v>
      </c>
      <c r="K20" s="35">
        <f>'By Division'!O47</f>
        <v>0</v>
      </c>
      <c r="L20" s="108">
        <f>'By Division'!P47</f>
        <v>0</v>
      </c>
      <c r="M20" s="192">
        <f t="shared" si="1"/>
        <v>13280.77</v>
      </c>
      <c r="N20" s="55" t="e">
        <f t="shared" si="2"/>
        <v>#REF!</v>
      </c>
      <c r="O20" s="357" t="e">
        <f t="shared" si="3"/>
        <v>#REF!</v>
      </c>
      <c r="P20" s="357" t="e">
        <f t="shared" si="4"/>
        <v>#REF!</v>
      </c>
      <c r="Q20" s="357" t="e">
        <f t="shared" si="5"/>
        <v>#REF!</v>
      </c>
      <c r="R20" s="357" t="e">
        <f t="shared" si="6"/>
        <v>#REF!</v>
      </c>
      <c r="S20" s="41" t="e">
        <f t="shared" si="7"/>
        <v>#REF!</v>
      </c>
      <c r="T20" s="242" t="e">
        <f t="shared" si="8"/>
        <v>#REF!</v>
      </c>
      <c r="U20" s="223" t="e">
        <f t="shared" si="9"/>
        <v>#REF!</v>
      </c>
      <c r="V20" s="223" t="e">
        <f t="shared" si="10"/>
        <v>#REF!</v>
      </c>
      <c r="W20" s="223" t="e">
        <f t="shared" si="11"/>
        <v>#REF!</v>
      </c>
      <c r="X20" s="223" t="e">
        <f t="shared" si="12"/>
        <v>#REF!</v>
      </c>
      <c r="Y20" s="225" t="e">
        <f t="shared" si="13"/>
        <v>#REF!</v>
      </c>
    </row>
    <row r="21" spans="1:26" ht="15" thickBot="1" x14ac:dyDescent="0.35">
      <c r="A21" s="312" t="s">
        <v>144</v>
      </c>
      <c r="B21" s="131" t="e">
        <f t="shared" ref="B21:S21" si="14">SUM(B3:B20)</f>
        <v>#REF!</v>
      </c>
      <c r="C21" s="130" t="e">
        <f t="shared" si="14"/>
        <v>#REF!</v>
      </c>
      <c r="D21" s="113" t="e">
        <f t="shared" si="14"/>
        <v>#REF!</v>
      </c>
      <c r="E21" s="129" t="e">
        <f t="shared" si="14"/>
        <v>#REF!</v>
      </c>
      <c r="F21" s="423" t="e">
        <f t="shared" si="14"/>
        <v>#REF!</v>
      </c>
      <c r="G21" s="425" t="e">
        <f t="shared" si="14"/>
        <v>#REF!</v>
      </c>
      <c r="H21" s="368">
        <f t="shared" si="14"/>
        <v>4233082.8099999987</v>
      </c>
      <c r="I21" s="370">
        <f t="shared" si="14"/>
        <v>9520293.2400000021</v>
      </c>
      <c r="J21" s="59">
        <f t="shared" si="14"/>
        <v>1210968.25</v>
      </c>
      <c r="K21" s="59">
        <f t="shared" si="14"/>
        <v>2114162.29</v>
      </c>
      <c r="L21" s="113">
        <f t="shared" si="14"/>
        <v>1183124.43</v>
      </c>
      <c r="M21" s="425">
        <f>SUM(M3:M20)</f>
        <v>18261631.019999996</v>
      </c>
      <c r="N21" s="322" t="e">
        <f t="shared" si="14"/>
        <v>#REF!</v>
      </c>
      <c r="O21" s="314" t="e">
        <f t="shared" si="14"/>
        <v>#REF!</v>
      </c>
      <c r="P21" s="314" t="e">
        <f t="shared" si="14"/>
        <v>#REF!</v>
      </c>
      <c r="Q21" s="314" t="e">
        <f t="shared" si="14"/>
        <v>#REF!</v>
      </c>
      <c r="R21" s="314" t="e">
        <f t="shared" si="14"/>
        <v>#REF!</v>
      </c>
      <c r="S21" s="324" t="e">
        <f t="shared" si="14"/>
        <v>#REF!</v>
      </c>
      <c r="T21" s="358" t="e">
        <f t="shared" ref="T21" si="15">H21/B21</f>
        <v>#REF!</v>
      </c>
      <c r="U21" s="359" t="e">
        <f t="shared" ref="U21" si="16">I21/C21</f>
        <v>#REF!</v>
      </c>
      <c r="V21" s="359" t="e">
        <f t="shared" ref="V21" si="17">J21/D21</f>
        <v>#REF!</v>
      </c>
      <c r="W21" s="359" t="e">
        <f t="shared" ref="W21" si="18">K21/E21</f>
        <v>#REF!</v>
      </c>
      <c r="X21" s="236" t="e">
        <f t="shared" ref="X21" si="19">L21/F21</f>
        <v>#REF!</v>
      </c>
      <c r="Y21" s="360" t="e">
        <f t="shared" ref="Y21" si="20">M21/G21</f>
        <v>#REF!</v>
      </c>
    </row>
    <row r="22" spans="1:26" x14ac:dyDescent="0.3">
      <c r="A22" s="75"/>
    </row>
    <row r="23" spans="1:26" x14ac:dyDescent="0.3">
      <c r="N23" s="412"/>
      <c r="O23" s="1"/>
      <c r="P23" s="417" t="s">
        <v>177</v>
      </c>
      <c r="Q23" s="418" t="s">
        <v>178</v>
      </c>
      <c r="R23" s="2"/>
      <c r="S23" s="1"/>
      <c r="T23" s="412"/>
      <c r="U23" s="258"/>
      <c r="V23" s="417" t="s">
        <v>177</v>
      </c>
      <c r="W23" s="418" t="s">
        <v>178</v>
      </c>
      <c r="X23" s="259"/>
      <c r="Y23" s="258"/>
      <c r="Z23" s="412"/>
    </row>
  </sheetData>
  <sortState ref="A3:Y20">
    <sortCondition descending="1" ref="M3:M20"/>
  </sortState>
  <mergeCells count="4">
    <mergeCell ref="B1:G1"/>
    <mergeCell ref="H1:M1"/>
    <mergeCell ref="N1:S1"/>
    <mergeCell ref="T1:Y1"/>
  </mergeCells>
  <conditionalFormatting sqref="N5:S21 S5:Y20 N3:Y3">
    <cfRule type="cellIs" dxfId="310" priority="29" operator="lessThan">
      <formula>0</formula>
    </cfRule>
    <cfRule type="cellIs" dxfId="309" priority="30" operator="greaterThan">
      <formula>0</formula>
    </cfRule>
  </conditionalFormatting>
  <conditionalFormatting sqref="S21:Y21">
    <cfRule type="cellIs" dxfId="308" priority="25" operator="lessThan">
      <formula>0</formula>
    </cfRule>
    <cfRule type="cellIs" dxfId="307" priority="26" operator="greaterThan">
      <formula>0</formula>
    </cfRule>
  </conditionalFormatting>
  <conditionalFormatting sqref="N4:Y4">
    <cfRule type="cellIs" dxfId="306" priority="13" operator="lessThan">
      <formula>0</formula>
    </cfRule>
    <cfRule type="cellIs" dxfId="305" priority="14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59" orientation="landscape" r:id="rId1"/>
  <headerFooter>
    <oddHeader>&amp;C&amp;"Trebuchet MS,Bold"&amp;UPROJECT BUDGETS 2015-16
Performance by Division</oddHeader>
    <oddFooter>&amp;L&amp;Z&amp;F&amp;R&amp;D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E122"/>
  <sheetViews>
    <sheetView zoomScale="53" zoomScaleNormal="53" workbookViewId="0">
      <pane ySplit="3" topLeftCell="A4" activePane="bottomLeft" state="frozen"/>
      <selection activeCell="E1" sqref="E1:E1048576"/>
      <selection pane="bottomLeft" activeCell="E1" sqref="E1:E1048576"/>
    </sheetView>
  </sheetViews>
  <sheetFormatPr defaultColWidth="8.88671875" defaultRowHeight="14.4" x14ac:dyDescent="0.3"/>
  <cols>
    <col min="1" max="1" width="3.33203125" style="3" customWidth="1"/>
    <col min="2" max="2" width="6.109375" style="73" customWidth="1"/>
    <col min="3" max="3" width="11.88671875" style="20" customWidth="1"/>
    <col min="4" max="4" width="16.88671875" style="37" customWidth="1"/>
    <col min="5" max="5" width="103.33203125" style="63" hidden="1" customWidth="1"/>
    <col min="6" max="6" width="17.109375" style="94" customWidth="1"/>
    <col min="7" max="7" width="14.6640625" style="94" customWidth="1"/>
    <col min="8" max="8" width="13.44140625" style="94" customWidth="1"/>
    <col min="9" max="9" width="15.88671875" style="94" customWidth="1"/>
    <col min="10" max="10" width="17.44140625" style="94" customWidth="1"/>
    <col min="11" max="11" width="15.33203125" style="94" customWidth="1"/>
    <col min="12" max="12" width="13.44140625" style="3" customWidth="1"/>
    <col min="13" max="13" width="13.88671875" style="96" customWidth="1"/>
    <col min="14" max="14" width="14.6640625" style="3" customWidth="1"/>
    <col min="15" max="15" width="14.109375" style="3" customWidth="1"/>
    <col min="16" max="16" width="14.6640625" style="3" customWidth="1"/>
    <col min="17" max="17" width="15.6640625" style="3" customWidth="1"/>
    <col min="18" max="21" width="13.5546875" style="3" customWidth="1"/>
    <col min="22" max="23" width="16.88671875" style="3" customWidth="1"/>
    <col min="24" max="28" width="10.88671875" style="3" customWidth="1"/>
    <col min="29" max="29" width="12.33203125" style="3" customWidth="1"/>
    <col min="30" max="30" width="8.88671875" style="3"/>
    <col min="31" max="31" width="16" style="3" customWidth="1"/>
    <col min="32" max="16384" width="8.88671875" style="3"/>
  </cols>
  <sheetData>
    <row r="1" spans="2:31" ht="15" thickBot="1" x14ac:dyDescent="0.35">
      <c r="Q1" s="388"/>
    </row>
    <row r="2" spans="2:31" s="4" customFormat="1" ht="15" thickBot="1" x14ac:dyDescent="0.35">
      <c r="B2" s="548" t="s">
        <v>142</v>
      </c>
      <c r="C2" s="560"/>
      <c r="D2" s="550" t="s">
        <v>157</v>
      </c>
      <c r="E2" s="551"/>
      <c r="F2" s="552" t="s">
        <v>63</v>
      </c>
      <c r="G2" s="553"/>
      <c r="H2" s="553"/>
      <c r="I2" s="553"/>
      <c r="J2" s="554"/>
      <c r="K2" s="555"/>
      <c r="L2" s="540" t="s">
        <v>158</v>
      </c>
      <c r="M2" s="541"/>
      <c r="N2" s="541"/>
      <c r="O2" s="541"/>
      <c r="P2" s="541"/>
      <c r="Q2" s="541"/>
      <c r="R2" s="528" t="s">
        <v>159</v>
      </c>
      <c r="S2" s="529"/>
      <c r="T2" s="529"/>
      <c r="U2" s="529"/>
      <c r="V2" s="530"/>
      <c r="W2" s="531"/>
      <c r="X2" s="528" t="s">
        <v>192</v>
      </c>
      <c r="Y2" s="529"/>
      <c r="Z2" s="529"/>
      <c r="AA2" s="529"/>
      <c r="AB2" s="530"/>
      <c r="AC2" s="531"/>
    </row>
    <row r="3" spans="2:31" s="4" customFormat="1" ht="29.4" thickBot="1" x14ac:dyDescent="0.35">
      <c r="B3" s="364" t="s">
        <v>21</v>
      </c>
      <c r="C3" s="174" t="s">
        <v>137</v>
      </c>
      <c r="D3" s="140" t="s">
        <v>54</v>
      </c>
      <c r="E3" s="25" t="s">
        <v>55</v>
      </c>
      <c r="F3" s="99" t="s">
        <v>145</v>
      </c>
      <c r="G3" s="100" t="s">
        <v>134</v>
      </c>
      <c r="H3" s="100" t="s">
        <v>135</v>
      </c>
      <c r="I3" s="101" t="s">
        <v>136</v>
      </c>
      <c r="J3" s="101" t="s">
        <v>146</v>
      </c>
      <c r="K3" s="102" t="s">
        <v>144</v>
      </c>
      <c r="L3" s="49" t="s">
        <v>145</v>
      </c>
      <c r="M3" s="91" t="s">
        <v>134</v>
      </c>
      <c r="N3" s="10" t="s">
        <v>135</v>
      </c>
      <c r="O3" s="24" t="s">
        <v>136</v>
      </c>
      <c r="P3" s="24" t="s">
        <v>146</v>
      </c>
      <c r="Q3" s="36" t="s">
        <v>144</v>
      </c>
      <c r="R3" s="49" t="s">
        <v>145</v>
      </c>
      <c r="S3" s="10" t="s">
        <v>134</v>
      </c>
      <c r="T3" s="10" t="s">
        <v>135</v>
      </c>
      <c r="U3" s="24" t="s">
        <v>136</v>
      </c>
      <c r="V3" s="24" t="s">
        <v>146</v>
      </c>
      <c r="W3" s="36" t="s">
        <v>144</v>
      </c>
      <c r="X3" s="49" t="s">
        <v>145</v>
      </c>
      <c r="Y3" s="10" t="s">
        <v>134</v>
      </c>
      <c r="Z3" s="10" t="s">
        <v>135</v>
      </c>
      <c r="AA3" s="24" t="s">
        <v>136</v>
      </c>
      <c r="AB3" s="24" t="s">
        <v>146</v>
      </c>
      <c r="AC3" s="36" t="s">
        <v>144</v>
      </c>
    </row>
    <row r="4" spans="2:31" s="1" customFormat="1" x14ac:dyDescent="0.3">
      <c r="B4" s="119">
        <v>1.1000000000000001</v>
      </c>
      <c r="C4" s="446" t="s">
        <v>38</v>
      </c>
      <c r="D4" s="447" t="s">
        <v>71</v>
      </c>
      <c r="E4" s="448" t="s">
        <v>7</v>
      </c>
      <c r="F4" s="319" t="e">
        <f>#REF!</f>
        <v>#REF!</v>
      </c>
      <c r="G4" s="320" t="e">
        <f>#REF!</f>
        <v>#REF!</v>
      </c>
      <c r="H4" s="320" t="e">
        <f>#REF!</f>
        <v>#REF!</v>
      </c>
      <c r="I4" s="320" t="e">
        <f>#REF!</f>
        <v>#REF!</v>
      </c>
      <c r="J4" s="321" t="e">
        <f>#REF!</f>
        <v>#REF!</v>
      </c>
      <c r="K4" s="409" t="e">
        <f>SUM(F4:J4)</f>
        <v>#REF!</v>
      </c>
      <c r="L4" s="410">
        <v>51680.32</v>
      </c>
      <c r="M4" s="408">
        <v>0</v>
      </c>
      <c r="N4" s="80">
        <v>0</v>
      </c>
      <c r="O4" s="80">
        <v>0</v>
      </c>
      <c r="P4" s="85">
        <v>0</v>
      </c>
      <c r="Q4" s="81">
        <f>SUM(L4:P4)</f>
        <v>51680.32</v>
      </c>
      <c r="R4" s="84" t="e">
        <f>F4-L4</f>
        <v>#REF!</v>
      </c>
      <c r="S4" s="84" t="e">
        <f t="shared" ref="R4:W33" si="0">G4-M4</f>
        <v>#REF!</v>
      </c>
      <c r="T4" s="84" t="e">
        <f t="shared" si="0"/>
        <v>#REF!</v>
      </c>
      <c r="U4" s="84" t="e">
        <f t="shared" si="0"/>
        <v>#REF!</v>
      </c>
      <c r="V4" s="84" t="e">
        <f t="shared" si="0"/>
        <v>#REF!</v>
      </c>
      <c r="W4" s="84" t="e">
        <f t="shared" si="0"/>
        <v>#REF!</v>
      </c>
      <c r="X4" s="226" t="e">
        <f>L4/F4</f>
        <v>#REF!</v>
      </c>
      <c r="Y4" s="226" t="e">
        <f t="shared" ref="Y4:AC33" si="1">M4/G4</f>
        <v>#REF!</v>
      </c>
      <c r="Z4" s="226" t="e">
        <f t="shared" si="1"/>
        <v>#REF!</v>
      </c>
      <c r="AA4" s="226" t="e">
        <f t="shared" si="1"/>
        <v>#REF!</v>
      </c>
      <c r="AB4" s="226" t="e">
        <f t="shared" si="1"/>
        <v>#REF!</v>
      </c>
      <c r="AC4" s="229" t="e">
        <f t="shared" si="1"/>
        <v>#REF!</v>
      </c>
    </row>
    <row r="5" spans="2:31" s="306" customFormat="1" x14ac:dyDescent="0.3">
      <c r="B5" s="434"/>
      <c r="C5" s="436"/>
      <c r="D5" s="436"/>
      <c r="E5" s="452"/>
      <c r="F5" s="378"/>
      <c r="G5" s="378"/>
      <c r="H5" s="378"/>
      <c r="I5" s="378"/>
      <c r="J5" s="378"/>
      <c r="K5" s="378"/>
      <c r="L5" s="379"/>
      <c r="M5" s="378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453"/>
      <c r="Y5" s="453"/>
      <c r="Z5" s="453"/>
      <c r="AA5" s="453"/>
      <c r="AB5" s="453"/>
      <c r="AC5" s="453"/>
    </row>
    <row r="6" spans="2:31" s="306" customFormat="1" x14ac:dyDescent="0.3">
      <c r="B6" s="449"/>
      <c r="C6" s="450"/>
      <c r="D6" s="450"/>
      <c r="E6" s="451"/>
      <c r="F6" s="433"/>
      <c r="G6" s="433"/>
      <c r="H6" s="433"/>
      <c r="I6" s="433"/>
      <c r="J6" s="433"/>
      <c r="K6" s="433"/>
      <c r="L6" s="444"/>
      <c r="M6" s="433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5"/>
      <c r="Y6" s="445"/>
      <c r="Z6" s="445"/>
      <c r="AA6" s="445"/>
      <c r="AB6" s="445"/>
      <c r="AC6" s="445"/>
    </row>
    <row r="7" spans="2:31" s="1" customFormat="1" x14ac:dyDescent="0.3">
      <c r="B7" s="89">
        <v>1.2</v>
      </c>
      <c r="C7" s="176" t="s">
        <v>38</v>
      </c>
      <c r="D7" s="142" t="s">
        <v>73</v>
      </c>
      <c r="E7" s="22" t="s">
        <v>40</v>
      </c>
      <c r="F7" s="32" t="e">
        <f>#REF!</f>
        <v>#REF!</v>
      </c>
      <c r="G7" s="126" t="e">
        <f>#REF!</f>
        <v>#REF!</v>
      </c>
      <c r="H7" s="126" t="e">
        <f>#REF!</f>
        <v>#REF!</v>
      </c>
      <c r="I7" s="126" t="e">
        <f>#REF!</f>
        <v>#REF!</v>
      </c>
      <c r="J7" s="106" t="e">
        <f>#REF!</f>
        <v>#REF!</v>
      </c>
      <c r="K7" s="124" t="e">
        <f t="shared" ref="K7:K112" si="2">SUM(F7:J7)</f>
        <v>#REF!</v>
      </c>
      <c r="L7" s="79">
        <v>189115</v>
      </c>
      <c r="M7" s="126">
        <v>0</v>
      </c>
      <c r="N7" s="78">
        <v>0</v>
      </c>
      <c r="O7" s="78">
        <v>0</v>
      </c>
      <c r="P7" s="398">
        <v>35596.400000000001</v>
      </c>
      <c r="Q7" s="77">
        <f t="shared" ref="Q7:Q112" si="3">SUM(L7:P7)</f>
        <v>224711.4</v>
      </c>
      <c r="R7" s="53" t="e">
        <f t="shared" si="0"/>
        <v>#REF!</v>
      </c>
      <c r="S7" s="78" t="e">
        <f t="shared" si="0"/>
        <v>#REF!</v>
      </c>
      <c r="T7" s="78" t="e">
        <f t="shared" si="0"/>
        <v>#REF!</v>
      </c>
      <c r="U7" s="78" t="e">
        <f t="shared" si="0"/>
        <v>#REF!</v>
      </c>
      <c r="V7" s="39" t="e">
        <f t="shared" si="0"/>
        <v>#REF!</v>
      </c>
      <c r="W7" s="77" t="e">
        <f t="shared" si="0"/>
        <v>#REF!</v>
      </c>
      <c r="X7" s="206" t="e">
        <f t="shared" ref="X7:AC108" si="4">L7/F7</f>
        <v>#REF!</v>
      </c>
      <c r="Y7" s="220" t="e">
        <f t="shared" si="1"/>
        <v>#REF!</v>
      </c>
      <c r="Z7" s="220" t="e">
        <f t="shared" si="1"/>
        <v>#REF!</v>
      </c>
      <c r="AA7" s="220" t="e">
        <f t="shared" si="1"/>
        <v>#REF!</v>
      </c>
      <c r="AB7" s="221" t="e">
        <f t="shared" si="1"/>
        <v>#REF!</v>
      </c>
      <c r="AC7" s="207" t="e">
        <f t="shared" si="1"/>
        <v>#REF!</v>
      </c>
    </row>
    <row r="8" spans="2:31" s="1" customFormat="1" x14ac:dyDescent="0.3">
      <c r="B8" s="89">
        <v>1.2</v>
      </c>
      <c r="C8" s="176" t="s">
        <v>35</v>
      </c>
      <c r="D8" s="142" t="s">
        <v>179</v>
      </c>
      <c r="E8" s="8" t="s">
        <v>182</v>
      </c>
      <c r="F8" s="32" t="e">
        <f>#REF!</f>
        <v>#REF!</v>
      </c>
      <c r="G8" s="31" t="e">
        <f>#REF!</f>
        <v>#REF!</v>
      </c>
      <c r="H8" s="31" t="e">
        <f>#REF!</f>
        <v>#REF!</v>
      </c>
      <c r="I8" s="31" t="e">
        <f>#REF!</f>
        <v>#REF!</v>
      </c>
      <c r="J8" s="70" t="e">
        <f>#REF!</f>
        <v>#REF!</v>
      </c>
      <c r="K8" s="72" t="e">
        <f t="shared" si="2"/>
        <v>#REF!</v>
      </c>
      <c r="L8" s="43">
        <v>3471.5099999999998</v>
      </c>
      <c r="M8" s="31"/>
      <c r="N8" s="28"/>
      <c r="O8" s="28"/>
      <c r="P8" s="40"/>
      <c r="Q8" s="44">
        <f t="shared" si="3"/>
        <v>3471.5099999999998</v>
      </c>
      <c r="R8" s="54" t="e">
        <f t="shared" si="0"/>
        <v>#REF!</v>
      </c>
      <c r="S8" s="28" t="e">
        <f t="shared" si="0"/>
        <v>#REF!</v>
      </c>
      <c r="T8" s="28" t="e">
        <f t="shared" si="0"/>
        <v>#REF!</v>
      </c>
      <c r="U8" s="28" t="e">
        <f t="shared" si="0"/>
        <v>#REF!</v>
      </c>
      <c r="V8" s="40" t="e">
        <f t="shared" si="0"/>
        <v>#REF!</v>
      </c>
      <c r="W8" s="44" t="e">
        <f t="shared" si="0"/>
        <v>#REF!</v>
      </c>
      <c r="X8" s="208" t="e">
        <f t="shared" si="4"/>
        <v>#REF!</v>
      </c>
      <c r="Y8" s="209" t="e">
        <f t="shared" si="1"/>
        <v>#REF!</v>
      </c>
      <c r="Z8" s="209" t="e">
        <f t="shared" si="1"/>
        <v>#REF!</v>
      </c>
      <c r="AA8" s="209" t="e">
        <f t="shared" si="1"/>
        <v>#REF!</v>
      </c>
      <c r="AB8" s="210" t="e">
        <f t="shared" si="1"/>
        <v>#REF!</v>
      </c>
      <c r="AC8" s="211" t="e">
        <f t="shared" si="1"/>
        <v>#REF!</v>
      </c>
    </row>
    <row r="9" spans="2:31" s="306" customFormat="1" ht="15" thickBot="1" x14ac:dyDescent="0.35">
      <c r="B9" s="74"/>
      <c r="C9" s="76"/>
      <c r="D9" s="75"/>
      <c r="E9" s="399"/>
      <c r="F9" s="438" t="e">
        <f>SUM(F7:F8)</f>
        <v>#REF!</v>
      </c>
      <c r="G9" s="429" t="e">
        <f t="shared" ref="G9:W9" si="5">SUM(G7:G8)</f>
        <v>#REF!</v>
      </c>
      <c r="H9" s="429" t="e">
        <f t="shared" si="5"/>
        <v>#REF!</v>
      </c>
      <c r="I9" s="429" t="e">
        <f t="shared" si="5"/>
        <v>#REF!</v>
      </c>
      <c r="J9" s="429" t="e">
        <f t="shared" si="5"/>
        <v>#REF!</v>
      </c>
      <c r="K9" s="431" t="e">
        <f t="shared" si="5"/>
        <v>#REF!</v>
      </c>
      <c r="L9" s="430">
        <f t="shared" si="5"/>
        <v>192586.51</v>
      </c>
      <c r="M9" s="429">
        <f t="shared" si="5"/>
        <v>0</v>
      </c>
      <c r="N9" s="429">
        <f t="shared" si="5"/>
        <v>0</v>
      </c>
      <c r="O9" s="429">
        <f t="shared" si="5"/>
        <v>0</v>
      </c>
      <c r="P9" s="429">
        <f t="shared" si="5"/>
        <v>35596.400000000001</v>
      </c>
      <c r="Q9" s="432">
        <f t="shared" si="5"/>
        <v>228182.91</v>
      </c>
      <c r="R9" s="57" t="e">
        <f t="shared" si="5"/>
        <v>#REF!</v>
      </c>
      <c r="S9" s="29" t="e">
        <f t="shared" si="5"/>
        <v>#REF!</v>
      </c>
      <c r="T9" s="29" t="e">
        <f t="shared" si="5"/>
        <v>#REF!</v>
      </c>
      <c r="U9" s="29" t="e">
        <f t="shared" si="5"/>
        <v>#REF!</v>
      </c>
      <c r="V9" s="29" t="e">
        <f t="shared" si="5"/>
        <v>#REF!</v>
      </c>
      <c r="W9" s="48" t="e">
        <f t="shared" si="5"/>
        <v>#REF!</v>
      </c>
      <c r="X9" s="242" t="e">
        <f t="shared" ref="X9" si="6">L9/F9</f>
        <v>#REF!</v>
      </c>
      <c r="Y9" s="223" t="e">
        <f t="shared" ref="Y9" si="7">M9/G9</f>
        <v>#REF!</v>
      </c>
      <c r="Z9" s="223" t="e">
        <f t="shared" ref="Z9" si="8">N9/H9</f>
        <v>#REF!</v>
      </c>
      <c r="AA9" s="223" t="e">
        <f t="shared" ref="AA9" si="9">O9/I9</f>
        <v>#REF!</v>
      </c>
      <c r="AB9" s="224" t="e">
        <f t="shared" ref="AB9" si="10">P9/J9</f>
        <v>#REF!</v>
      </c>
      <c r="AC9" s="225" t="e">
        <f t="shared" ref="AC9" si="11">Q9/K9</f>
        <v>#REF!</v>
      </c>
    </row>
    <row r="10" spans="2:31" s="306" customFormat="1" x14ac:dyDescent="0.3">
      <c r="B10" s="74"/>
      <c r="C10" s="76"/>
      <c r="D10" s="75"/>
      <c r="E10" s="399"/>
      <c r="F10" s="308"/>
      <c r="G10" s="308"/>
      <c r="H10" s="308"/>
      <c r="I10" s="308"/>
      <c r="J10" s="308"/>
      <c r="K10" s="308"/>
      <c r="L10" s="309"/>
      <c r="M10" s="308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10"/>
      <c r="Y10" s="310"/>
      <c r="Z10" s="310"/>
      <c r="AA10" s="310"/>
      <c r="AB10" s="310"/>
      <c r="AC10" s="310"/>
    </row>
    <row r="11" spans="2:31" s="1" customFormat="1" x14ac:dyDescent="0.3">
      <c r="B11" s="120">
        <v>1.3</v>
      </c>
      <c r="C11" s="177" t="s">
        <v>38</v>
      </c>
      <c r="D11" s="143" t="s">
        <v>74</v>
      </c>
      <c r="E11" s="22" t="s">
        <v>49</v>
      </c>
      <c r="F11" s="32" t="e">
        <f>#REF!</f>
        <v>#REF!</v>
      </c>
      <c r="G11" s="31" t="e">
        <f>#REF!</f>
        <v>#REF!</v>
      </c>
      <c r="H11" s="31" t="e">
        <f>#REF!</f>
        <v>#REF!</v>
      </c>
      <c r="I11" s="31" t="e">
        <f>#REF!</f>
        <v>#REF!</v>
      </c>
      <c r="J11" s="70" t="e">
        <f>#REF!</f>
        <v>#REF!</v>
      </c>
      <c r="K11" s="87" t="e">
        <f t="shared" si="2"/>
        <v>#REF!</v>
      </c>
      <c r="L11" s="43">
        <v>877736.03</v>
      </c>
      <c r="M11" s="31">
        <v>287606.02</v>
      </c>
      <c r="N11" s="28">
        <v>0</v>
      </c>
      <c r="O11" s="389">
        <v>98419.62</v>
      </c>
      <c r="P11" s="40">
        <v>0</v>
      </c>
      <c r="Q11" s="44">
        <f t="shared" si="3"/>
        <v>1263761.67</v>
      </c>
      <c r="R11" s="54" t="e">
        <f t="shared" si="0"/>
        <v>#REF!</v>
      </c>
      <c r="S11" s="28" t="e">
        <f t="shared" si="0"/>
        <v>#REF!</v>
      </c>
      <c r="T11" s="28" t="e">
        <f t="shared" si="0"/>
        <v>#REF!</v>
      </c>
      <c r="U11" s="28" t="e">
        <f t="shared" si="0"/>
        <v>#REF!</v>
      </c>
      <c r="V11" s="40" t="e">
        <f t="shared" si="0"/>
        <v>#REF!</v>
      </c>
      <c r="W11" s="44" t="e">
        <f t="shared" si="0"/>
        <v>#REF!</v>
      </c>
      <c r="X11" s="208" t="e">
        <f t="shared" si="4"/>
        <v>#REF!</v>
      </c>
      <c r="Y11" s="209" t="e">
        <f t="shared" si="1"/>
        <v>#REF!</v>
      </c>
      <c r="Z11" s="209" t="e">
        <f t="shared" si="1"/>
        <v>#REF!</v>
      </c>
      <c r="AA11" s="209" t="e">
        <f t="shared" si="1"/>
        <v>#REF!</v>
      </c>
      <c r="AB11" s="210" t="e">
        <f t="shared" si="1"/>
        <v>#REF!</v>
      </c>
      <c r="AC11" s="211" t="e">
        <f t="shared" si="1"/>
        <v>#REF!</v>
      </c>
      <c r="AE11" s="271"/>
    </row>
    <row r="12" spans="2:31" s="1" customFormat="1" x14ac:dyDescent="0.3">
      <c r="B12" s="89">
        <v>1.3</v>
      </c>
      <c r="C12" s="178" t="s">
        <v>38</v>
      </c>
      <c r="D12" s="142" t="s">
        <v>75</v>
      </c>
      <c r="E12" s="22" t="s">
        <v>39</v>
      </c>
      <c r="F12" s="32" t="e">
        <f>#REF!</f>
        <v>#REF!</v>
      </c>
      <c r="G12" s="31" t="e">
        <f>#REF!</f>
        <v>#REF!</v>
      </c>
      <c r="H12" s="31" t="e">
        <f>#REF!</f>
        <v>#REF!</v>
      </c>
      <c r="I12" s="31" t="e">
        <f>#REF!</f>
        <v>#REF!</v>
      </c>
      <c r="J12" s="70" t="e">
        <f>#REF!</f>
        <v>#REF!</v>
      </c>
      <c r="K12" s="87" t="e">
        <f t="shared" si="2"/>
        <v>#REF!</v>
      </c>
      <c r="L12" s="43">
        <v>0</v>
      </c>
      <c r="M12" s="31">
        <v>0</v>
      </c>
      <c r="N12" s="28">
        <v>0</v>
      </c>
      <c r="O12" s="393">
        <v>102725.09</v>
      </c>
      <c r="P12" s="40">
        <v>0</v>
      </c>
      <c r="Q12" s="44">
        <f t="shared" si="3"/>
        <v>102725.09</v>
      </c>
      <c r="R12" s="54" t="e">
        <f t="shared" si="0"/>
        <v>#REF!</v>
      </c>
      <c r="S12" s="28" t="e">
        <f t="shared" si="0"/>
        <v>#REF!</v>
      </c>
      <c r="T12" s="28" t="e">
        <f t="shared" si="0"/>
        <v>#REF!</v>
      </c>
      <c r="U12" s="28" t="e">
        <f t="shared" si="0"/>
        <v>#REF!</v>
      </c>
      <c r="V12" s="40" t="e">
        <f t="shared" si="0"/>
        <v>#REF!</v>
      </c>
      <c r="W12" s="44" t="e">
        <f t="shared" si="0"/>
        <v>#REF!</v>
      </c>
      <c r="X12" s="208" t="e">
        <f t="shared" si="4"/>
        <v>#REF!</v>
      </c>
      <c r="Y12" s="209" t="e">
        <f t="shared" si="1"/>
        <v>#REF!</v>
      </c>
      <c r="Z12" s="209" t="e">
        <f t="shared" si="1"/>
        <v>#REF!</v>
      </c>
      <c r="AA12" s="209" t="e">
        <f t="shared" si="1"/>
        <v>#REF!</v>
      </c>
      <c r="AB12" s="210" t="e">
        <f t="shared" si="1"/>
        <v>#REF!</v>
      </c>
      <c r="AC12" s="211" t="e">
        <f t="shared" si="1"/>
        <v>#REF!</v>
      </c>
    </row>
    <row r="13" spans="2:31" s="306" customFormat="1" ht="15" thickBot="1" x14ac:dyDescent="0.35">
      <c r="B13" s="74"/>
      <c r="C13" s="76"/>
      <c r="D13" s="75"/>
      <c r="E13" s="399"/>
      <c r="F13" s="430" t="e">
        <f>SUM(F11:F12)</f>
        <v>#REF!</v>
      </c>
      <c r="G13" s="429" t="e">
        <f t="shared" ref="G13" si="12">SUM(G11:G12)</f>
        <v>#REF!</v>
      </c>
      <c r="H13" s="429" t="e">
        <f t="shared" ref="H13" si="13">SUM(H11:H12)</f>
        <v>#REF!</v>
      </c>
      <c r="I13" s="429" t="e">
        <f t="shared" ref="I13" si="14">SUM(I11:I12)</f>
        <v>#REF!</v>
      </c>
      <c r="J13" s="429" t="e">
        <f t="shared" ref="J13" si="15">SUM(J11:J12)</f>
        <v>#REF!</v>
      </c>
      <c r="K13" s="431" t="e">
        <f t="shared" ref="K13" si="16">SUM(K11:K12)</f>
        <v>#REF!</v>
      </c>
      <c r="L13" s="430">
        <f t="shared" ref="L13" si="17">SUM(L11:L12)</f>
        <v>877736.03</v>
      </c>
      <c r="M13" s="429">
        <f t="shared" ref="M13" si="18">SUM(M11:M12)</f>
        <v>287606.02</v>
      </c>
      <c r="N13" s="429">
        <f t="shared" ref="N13" si="19">SUM(N11:N12)</f>
        <v>0</v>
      </c>
      <c r="O13" s="429">
        <f t="shared" ref="O13" si="20">SUM(O11:O12)</f>
        <v>201144.71</v>
      </c>
      <c r="P13" s="429">
        <f t="shared" ref="P13" si="21">SUM(P11:P12)</f>
        <v>0</v>
      </c>
      <c r="Q13" s="432">
        <f t="shared" ref="Q13" si="22">SUM(Q11:Q12)</f>
        <v>1366486.76</v>
      </c>
      <c r="R13" s="57" t="e">
        <f t="shared" ref="R13" si="23">SUM(R11:R12)</f>
        <v>#REF!</v>
      </c>
      <c r="S13" s="29" t="e">
        <f t="shared" ref="S13" si="24">SUM(S11:S12)</f>
        <v>#REF!</v>
      </c>
      <c r="T13" s="29" t="e">
        <f t="shared" ref="T13" si="25">SUM(T11:T12)</f>
        <v>#REF!</v>
      </c>
      <c r="U13" s="29" t="e">
        <f t="shared" ref="U13" si="26">SUM(U11:U12)</f>
        <v>#REF!</v>
      </c>
      <c r="V13" s="29" t="e">
        <f t="shared" ref="V13" si="27">SUM(V11:V12)</f>
        <v>#REF!</v>
      </c>
      <c r="W13" s="48" t="e">
        <f t="shared" ref="W13" si="28">SUM(W11:W12)</f>
        <v>#REF!</v>
      </c>
      <c r="X13" s="242" t="e">
        <f t="shared" ref="X13" si="29">L13/F13</f>
        <v>#REF!</v>
      </c>
      <c r="Y13" s="223" t="e">
        <f t="shared" si="1"/>
        <v>#REF!</v>
      </c>
      <c r="Z13" s="223" t="e">
        <f t="shared" si="1"/>
        <v>#REF!</v>
      </c>
      <c r="AA13" s="223" t="e">
        <f t="shared" si="1"/>
        <v>#REF!</v>
      </c>
      <c r="AB13" s="224" t="e">
        <f t="shared" si="1"/>
        <v>#REF!</v>
      </c>
      <c r="AC13" s="225" t="e">
        <f t="shared" si="1"/>
        <v>#REF!</v>
      </c>
    </row>
    <row r="14" spans="2:31" s="306" customFormat="1" x14ac:dyDescent="0.3">
      <c r="B14" s="74"/>
      <c r="C14" s="76"/>
      <c r="D14" s="75"/>
      <c r="E14" s="399"/>
      <c r="F14" s="308"/>
      <c r="G14" s="308"/>
      <c r="H14" s="308"/>
      <c r="I14" s="308"/>
      <c r="J14" s="308"/>
      <c r="K14" s="308"/>
      <c r="L14" s="309"/>
      <c r="M14" s="308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10"/>
      <c r="Y14" s="310"/>
      <c r="Z14" s="310"/>
      <c r="AA14" s="310"/>
      <c r="AB14" s="310"/>
      <c r="AC14" s="310"/>
    </row>
    <row r="15" spans="2:31" s="1" customFormat="1" x14ac:dyDescent="0.3">
      <c r="B15" s="120">
        <v>1.4</v>
      </c>
      <c r="C15" s="178" t="s">
        <v>43</v>
      </c>
      <c r="D15" s="144" t="s">
        <v>64</v>
      </c>
      <c r="E15" s="22" t="s">
        <v>65</v>
      </c>
      <c r="F15" s="32" t="e">
        <f>#REF!</f>
        <v>#REF!</v>
      </c>
      <c r="G15" s="31" t="e">
        <f>#REF!</f>
        <v>#REF!</v>
      </c>
      <c r="H15" s="31" t="e">
        <f>#REF!</f>
        <v>#REF!</v>
      </c>
      <c r="I15" s="31" t="e">
        <f>#REF!</f>
        <v>#REF!</v>
      </c>
      <c r="J15" s="70" t="e">
        <f>#REF!</f>
        <v>#REF!</v>
      </c>
      <c r="K15" s="87" t="e">
        <f t="shared" si="2"/>
        <v>#REF!</v>
      </c>
      <c r="L15" s="32">
        <v>113436.75</v>
      </c>
      <c r="M15" s="31">
        <v>0</v>
      </c>
      <c r="N15" s="28">
        <v>0</v>
      </c>
      <c r="O15" s="28">
        <v>0</v>
      </c>
      <c r="P15" s="40">
        <v>0</v>
      </c>
      <c r="Q15" s="44">
        <f t="shared" si="3"/>
        <v>113436.75</v>
      </c>
      <c r="R15" s="54" t="e">
        <f t="shared" si="0"/>
        <v>#REF!</v>
      </c>
      <c r="S15" s="28" t="e">
        <f t="shared" si="0"/>
        <v>#REF!</v>
      </c>
      <c r="T15" s="28" t="e">
        <f t="shared" si="0"/>
        <v>#REF!</v>
      </c>
      <c r="U15" s="28" t="e">
        <f t="shared" si="0"/>
        <v>#REF!</v>
      </c>
      <c r="V15" s="40" t="e">
        <f t="shared" si="0"/>
        <v>#REF!</v>
      </c>
      <c r="W15" s="44" t="e">
        <f t="shared" si="0"/>
        <v>#REF!</v>
      </c>
      <c r="X15" s="208" t="e">
        <f t="shared" si="4"/>
        <v>#REF!</v>
      </c>
      <c r="Y15" s="209" t="e">
        <f t="shared" si="1"/>
        <v>#REF!</v>
      </c>
      <c r="Z15" s="209" t="e">
        <f t="shared" si="1"/>
        <v>#REF!</v>
      </c>
      <c r="AA15" s="209" t="e">
        <f t="shared" si="1"/>
        <v>#REF!</v>
      </c>
      <c r="AB15" s="210" t="e">
        <f t="shared" si="1"/>
        <v>#REF!</v>
      </c>
      <c r="AC15" s="211" t="e">
        <f t="shared" si="1"/>
        <v>#REF!</v>
      </c>
    </row>
    <row r="16" spans="2:31" s="1" customFormat="1" x14ac:dyDescent="0.3">
      <c r="B16" s="89">
        <v>1.4</v>
      </c>
      <c r="C16" s="177" t="s">
        <v>35</v>
      </c>
      <c r="D16" s="145" t="s">
        <v>76</v>
      </c>
      <c r="E16" s="178" t="s">
        <v>50</v>
      </c>
      <c r="F16" s="32" t="e">
        <f>#REF!</f>
        <v>#REF!</v>
      </c>
      <c r="G16" s="31" t="e">
        <f>#REF!</f>
        <v>#REF!</v>
      </c>
      <c r="H16" s="31" t="e">
        <f>#REF!</f>
        <v>#REF!</v>
      </c>
      <c r="I16" s="31" t="e">
        <f>#REF!</f>
        <v>#REF!</v>
      </c>
      <c r="J16" s="70" t="e">
        <f>#REF!</f>
        <v>#REF!</v>
      </c>
      <c r="K16" s="72" t="e">
        <f t="shared" si="2"/>
        <v>#REF!</v>
      </c>
      <c r="L16" s="43">
        <v>142495.4</v>
      </c>
      <c r="M16" s="31">
        <v>0</v>
      </c>
      <c r="N16" s="28">
        <v>0</v>
      </c>
      <c r="O16" s="28">
        <v>0</v>
      </c>
      <c r="P16" s="40">
        <v>0</v>
      </c>
      <c r="Q16" s="44">
        <f t="shared" si="3"/>
        <v>142495.4</v>
      </c>
      <c r="R16" s="54" t="e">
        <f t="shared" si="0"/>
        <v>#REF!</v>
      </c>
      <c r="S16" s="28" t="e">
        <f t="shared" si="0"/>
        <v>#REF!</v>
      </c>
      <c r="T16" s="28" t="e">
        <f t="shared" si="0"/>
        <v>#REF!</v>
      </c>
      <c r="U16" s="28" t="e">
        <f t="shared" si="0"/>
        <v>#REF!</v>
      </c>
      <c r="V16" s="40" t="e">
        <f t="shared" si="0"/>
        <v>#REF!</v>
      </c>
      <c r="W16" s="44" t="e">
        <f t="shared" si="0"/>
        <v>#REF!</v>
      </c>
      <c r="X16" s="208" t="e">
        <f t="shared" si="4"/>
        <v>#REF!</v>
      </c>
      <c r="Y16" s="209" t="e">
        <f t="shared" si="1"/>
        <v>#REF!</v>
      </c>
      <c r="Z16" s="209" t="e">
        <f t="shared" si="1"/>
        <v>#REF!</v>
      </c>
      <c r="AA16" s="209" t="e">
        <f t="shared" si="1"/>
        <v>#REF!</v>
      </c>
      <c r="AB16" s="210" t="e">
        <f t="shared" si="1"/>
        <v>#REF!</v>
      </c>
      <c r="AC16" s="211" t="e">
        <f t="shared" si="1"/>
        <v>#REF!</v>
      </c>
    </row>
    <row r="17" spans="2:31" s="1" customFormat="1" x14ac:dyDescent="0.3">
      <c r="B17" s="89">
        <v>1.4</v>
      </c>
      <c r="C17" s="178" t="s">
        <v>38</v>
      </c>
      <c r="D17" s="144"/>
      <c r="E17" s="196"/>
      <c r="F17" s="127" t="e">
        <f>#REF!</f>
        <v>#REF!</v>
      </c>
      <c r="G17" s="125" t="e">
        <f>#REF!</f>
        <v>#REF!</v>
      </c>
      <c r="H17" s="125" t="e">
        <f>#REF!</f>
        <v>#REF!</v>
      </c>
      <c r="I17" s="125" t="e">
        <f>#REF!</f>
        <v>#REF!</v>
      </c>
      <c r="J17" s="71" t="e">
        <f>#REF!</f>
        <v>#REF!</v>
      </c>
      <c r="K17" s="123" t="e">
        <f t="shared" si="2"/>
        <v>#REF!</v>
      </c>
      <c r="L17" s="367">
        <v>0</v>
      </c>
      <c r="M17" s="125">
        <v>0</v>
      </c>
      <c r="N17" s="369">
        <v>0</v>
      </c>
      <c r="O17" s="369">
        <v>0</v>
      </c>
      <c r="P17" s="41">
        <v>0</v>
      </c>
      <c r="Q17" s="365">
        <f t="shared" si="3"/>
        <v>0</v>
      </c>
      <c r="R17" s="55" t="e">
        <f t="shared" si="0"/>
        <v>#REF!</v>
      </c>
      <c r="S17" s="369" t="e">
        <f t="shared" si="0"/>
        <v>#REF!</v>
      </c>
      <c r="T17" s="369" t="e">
        <f t="shared" si="0"/>
        <v>#REF!</v>
      </c>
      <c r="U17" s="369" t="e">
        <f t="shared" si="0"/>
        <v>#REF!</v>
      </c>
      <c r="V17" s="41" t="e">
        <f t="shared" si="0"/>
        <v>#REF!</v>
      </c>
      <c r="W17" s="365" t="e">
        <f t="shared" si="0"/>
        <v>#REF!</v>
      </c>
      <c r="X17" s="212" t="e">
        <f t="shared" si="4"/>
        <v>#REF!</v>
      </c>
      <c r="Y17" s="373" t="e">
        <f t="shared" si="1"/>
        <v>#REF!</v>
      </c>
      <c r="Z17" s="373" t="e">
        <f t="shared" si="1"/>
        <v>#REF!</v>
      </c>
      <c r="AA17" s="373" t="e">
        <f t="shared" si="1"/>
        <v>#REF!</v>
      </c>
      <c r="AB17" s="214" t="e">
        <f t="shared" si="1"/>
        <v>#REF!</v>
      </c>
      <c r="AC17" s="375" t="e">
        <f t="shared" si="1"/>
        <v>#REF!</v>
      </c>
    </row>
    <row r="18" spans="2:31" s="306" customFormat="1" ht="15" thickBot="1" x14ac:dyDescent="0.35">
      <c r="B18" s="74"/>
      <c r="C18" s="76"/>
      <c r="D18" s="75"/>
      <c r="E18" s="399"/>
      <c r="F18" s="430" t="e">
        <f>SUM(F15:F17)</f>
        <v>#REF!</v>
      </c>
      <c r="G18" s="429" t="e">
        <f t="shared" ref="G18:W18" si="30">SUM(G15:G17)</f>
        <v>#REF!</v>
      </c>
      <c r="H18" s="429" t="e">
        <f t="shared" si="30"/>
        <v>#REF!</v>
      </c>
      <c r="I18" s="429" t="e">
        <f t="shared" si="30"/>
        <v>#REF!</v>
      </c>
      <c r="J18" s="429" t="e">
        <f t="shared" si="30"/>
        <v>#REF!</v>
      </c>
      <c r="K18" s="431" t="e">
        <f t="shared" si="30"/>
        <v>#REF!</v>
      </c>
      <c r="L18" s="430">
        <f t="shared" si="30"/>
        <v>255932.15</v>
      </c>
      <c r="M18" s="429">
        <f t="shared" si="30"/>
        <v>0</v>
      </c>
      <c r="N18" s="429">
        <f t="shared" si="30"/>
        <v>0</v>
      </c>
      <c r="O18" s="429">
        <f t="shared" si="30"/>
        <v>0</v>
      </c>
      <c r="P18" s="429">
        <f t="shared" si="30"/>
        <v>0</v>
      </c>
      <c r="Q18" s="432">
        <f t="shared" si="30"/>
        <v>255932.15</v>
      </c>
      <c r="R18" s="57" t="e">
        <f t="shared" si="30"/>
        <v>#REF!</v>
      </c>
      <c r="S18" s="29" t="e">
        <f t="shared" si="30"/>
        <v>#REF!</v>
      </c>
      <c r="T18" s="29" t="e">
        <f t="shared" si="30"/>
        <v>#REF!</v>
      </c>
      <c r="U18" s="29" t="e">
        <f t="shared" si="30"/>
        <v>#REF!</v>
      </c>
      <c r="V18" s="29" t="e">
        <f t="shared" si="30"/>
        <v>#REF!</v>
      </c>
      <c r="W18" s="48" t="e">
        <f t="shared" si="30"/>
        <v>#REF!</v>
      </c>
      <c r="X18" s="242" t="e">
        <f>L18/F18</f>
        <v>#REF!</v>
      </c>
      <c r="Y18" s="223" t="e">
        <f t="shared" ref="Y18" si="31">M18/G18</f>
        <v>#REF!</v>
      </c>
      <c r="Z18" s="223" t="e">
        <f t="shared" ref="Z18" si="32">N18/H18</f>
        <v>#REF!</v>
      </c>
      <c r="AA18" s="223" t="e">
        <f t="shared" ref="AA18" si="33">O18/I18</f>
        <v>#REF!</v>
      </c>
      <c r="AB18" s="223" t="e">
        <f t="shared" ref="AB18" si="34">P18/J18</f>
        <v>#REF!</v>
      </c>
      <c r="AC18" s="225" t="e">
        <f t="shared" ref="AC18" si="35">Q18/K18</f>
        <v>#REF!</v>
      </c>
    </row>
    <row r="19" spans="2:31" s="306" customFormat="1" x14ac:dyDescent="0.3">
      <c r="B19" s="74"/>
      <c r="C19" s="76"/>
      <c r="D19" s="75"/>
      <c r="E19" s="399"/>
      <c r="F19" s="308"/>
      <c r="G19" s="308"/>
      <c r="H19" s="308"/>
      <c r="I19" s="308"/>
      <c r="J19" s="308"/>
      <c r="K19" s="308"/>
      <c r="L19" s="309"/>
      <c r="M19" s="308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10"/>
      <c r="Y19" s="310"/>
      <c r="Z19" s="310"/>
      <c r="AA19" s="310"/>
      <c r="AB19" s="310"/>
      <c r="AC19" s="310"/>
    </row>
    <row r="20" spans="2:31" s="1" customFormat="1" x14ac:dyDescent="0.3">
      <c r="B20" s="89">
        <v>2.1</v>
      </c>
      <c r="C20" s="176" t="s">
        <v>43</v>
      </c>
      <c r="D20" s="144" t="s">
        <v>77</v>
      </c>
      <c r="E20" s="22" t="s">
        <v>42</v>
      </c>
      <c r="F20" s="32" t="e">
        <f>#REF!</f>
        <v>#REF!</v>
      </c>
      <c r="G20" s="31" t="e">
        <f>#REF!</f>
        <v>#REF!</v>
      </c>
      <c r="H20" s="31" t="e">
        <f>#REF!</f>
        <v>#REF!</v>
      </c>
      <c r="I20" s="31" t="e">
        <f>#REF!</f>
        <v>#REF!</v>
      </c>
      <c r="J20" s="70" t="e">
        <f>#REF!</f>
        <v>#REF!</v>
      </c>
      <c r="K20" s="72" t="e">
        <f t="shared" si="2"/>
        <v>#REF!</v>
      </c>
      <c r="L20" s="43">
        <v>26.8</v>
      </c>
      <c r="M20" s="31">
        <v>113720.24</v>
      </c>
      <c r="N20" s="28">
        <v>0</v>
      </c>
      <c r="O20" s="28">
        <v>0</v>
      </c>
      <c r="P20" s="40">
        <v>0</v>
      </c>
      <c r="Q20" s="44">
        <f t="shared" si="3"/>
        <v>113747.04000000001</v>
      </c>
      <c r="R20" s="54" t="e">
        <f t="shared" si="0"/>
        <v>#REF!</v>
      </c>
      <c r="S20" s="28" t="e">
        <f t="shared" si="0"/>
        <v>#REF!</v>
      </c>
      <c r="T20" s="28" t="e">
        <f t="shared" si="0"/>
        <v>#REF!</v>
      </c>
      <c r="U20" s="28" t="e">
        <f t="shared" si="0"/>
        <v>#REF!</v>
      </c>
      <c r="V20" s="40" t="e">
        <f t="shared" si="0"/>
        <v>#REF!</v>
      </c>
      <c r="W20" s="44" t="e">
        <f t="shared" si="0"/>
        <v>#REF!</v>
      </c>
      <c r="X20" s="208" t="e">
        <f t="shared" si="4"/>
        <v>#REF!</v>
      </c>
      <c r="Y20" s="209" t="e">
        <f t="shared" si="1"/>
        <v>#REF!</v>
      </c>
      <c r="Z20" s="209" t="e">
        <f t="shared" si="1"/>
        <v>#REF!</v>
      </c>
      <c r="AA20" s="209" t="e">
        <f t="shared" si="1"/>
        <v>#REF!</v>
      </c>
      <c r="AB20" s="210" t="e">
        <f t="shared" si="1"/>
        <v>#REF!</v>
      </c>
      <c r="AC20" s="211" t="e">
        <f t="shared" si="1"/>
        <v>#REF!</v>
      </c>
    </row>
    <row r="21" spans="2:31" s="1" customFormat="1" x14ac:dyDescent="0.3">
      <c r="B21" s="89">
        <v>2.2000000000000002</v>
      </c>
      <c r="C21" s="178" t="s">
        <v>43</v>
      </c>
      <c r="D21" s="144" t="s">
        <v>181</v>
      </c>
      <c r="E21" s="22" t="s">
        <v>61</v>
      </c>
      <c r="F21" s="32" t="e">
        <f>#REF!</f>
        <v>#REF!</v>
      </c>
      <c r="G21" s="31" t="e">
        <f>#REF!</f>
        <v>#REF!</v>
      </c>
      <c r="H21" s="31" t="e">
        <f>#REF!</f>
        <v>#REF!</v>
      </c>
      <c r="I21" s="31" t="e">
        <f>#REF!</f>
        <v>#REF!</v>
      </c>
      <c r="J21" s="70" t="e">
        <f>#REF!</f>
        <v>#REF!</v>
      </c>
      <c r="K21" s="72" t="e">
        <f t="shared" si="2"/>
        <v>#REF!</v>
      </c>
      <c r="L21" s="32">
        <v>5264.1</v>
      </c>
      <c r="M21" s="31">
        <v>154964.19</v>
      </c>
      <c r="N21" s="28">
        <v>0</v>
      </c>
      <c r="O21" s="28">
        <v>0</v>
      </c>
      <c r="P21" s="40">
        <v>0</v>
      </c>
      <c r="Q21" s="44">
        <f t="shared" si="3"/>
        <v>160228.29</v>
      </c>
      <c r="R21" s="54" t="e">
        <f t="shared" si="0"/>
        <v>#REF!</v>
      </c>
      <c r="S21" s="28" t="e">
        <f t="shared" si="0"/>
        <v>#REF!</v>
      </c>
      <c r="T21" s="28" t="e">
        <f t="shared" si="0"/>
        <v>#REF!</v>
      </c>
      <c r="U21" s="28" t="e">
        <f t="shared" si="0"/>
        <v>#REF!</v>
      </c>
      <c r="V21" s="40" t="e">
        <f t="shared" si="0"/>
        <v>#REF!</v>
      </c>
      <c r="W21" s="44" t="e">
        <f t="shared" si="0"/>
        <v>#REF!</v>
      </c>
      <c r="X21" s="208" t="e">
        <f t="shared" si="4"/>
        <v>#REF!</v>
      </c>
      <c r="Y21" s="209" t="e">
        <f t="shared" si="1"/>
        <v>#REF!</v>
      </c>
      <c r="Z21" s="209" t="e">
        <f t="shared" si="1"/>
        <v>#REF!</v>
      </c>
      <c r="AA21" s="209" t="e">
        <f t="shared" si="1"/>
        <v>#REF!</v>
      </c>
      <c r="AB21" s="210" t="e">
        <f t="shared" si="1"/>
        <v>#REF!</v>
      </c>
      <c r="AC21" s="211" t="e">
        <f t="shared" si="1"/>
        <v>#REF!</v>
      </c>
    </row>
    <row r="22" spans="2:31" s="1" customFormat="1" x14ac:dyDescent="0.3">
      <c r="B22" s="89">
        <v>2.2999999999999998</v>
      </c>
      <c r="C22" s="176" t="s">
        <v>32</v>
      </c>
      <c r="D22" s="144" t="s">
        <v>78</v>
      </c>
      <c r="E22" s="22" t="s">
        <v>51</v>
      </c>
      <c r="F22" s="32" t="e">
        <f>#REF!</f>
        <v>#REF!</v>
      </c>
      <c r="G22" s="31" t="e">
        <f>#REF!</f>
        <v>#REF!</v>
      </c>
      <c r="H22" s="31" t="e">
        <f>#REF!</f>
        <v>#REF!</v>
      </c>
      <c r="I22" s="31" t="e">
        <f>#REF!</f>
        <v>#REF!</v>
      </c>
      <c r="J22" s="70" t="e">
        <f>#REF!</f>
        <v>#REF!</v>
      </c>
      <c r="K22" s="72" t="e">
        <f t="shared" si="2"/>
        <v>#REF!</v>
      </c>
      <c r="L22" s="43">
        <v>0</v>
      </c>
      <c r="M22" s="31">
        <v>37700.85</v>
      </c>
      <c r="N22" s="28">
        <v>0</v>
      </c>
      <c r="O22" s="28">
        <v>0</v>
      </c>
      <c r="P22" s="40">
        <v>0</v>
      </c>
      <c r="Q22" s="44">
        <f t="shared" si="3"/>
        <v>37700.85</v>
      </c>
      <c r="R22" s="54" t="e">
        <f t="shared" si="0"/>
        <v>#REF!</v>
      </c>
      <c r="S22" s="28" t="e">
        <f t="shared" si="0"/>
        <v>#REF!</v>
      </c>
      <c r="T22" s="28" t="e">
        <f t="shared" si="0"/>
        <v>#REF!</v>
      </c>
      <c r="U22" s="28" t="e">
        <f t="shared" si="0"/>
        <v>#REF!</v>
      </c>
      <c r="V22" s="40" t="e">
        <f t="shared" si="0"/>
        <v>#REF!</v>
      </c>
      <c r="W22" s="44" t="e">
        <f t="shared" si="0"/>
        <v>#REF!</v>
      </c>
      <c r="X22" s="208" t="e">
        <f t="shared" si="4"/>
        <v>#REF!</v>
      </c>
      <c r="Y22" s="209" t="e">
        <f t="shared" si="1"/>
        <v>#REF!</v>
      </c>
      <c r="Z22" s="209" t="e">
        <f t="shared" si="1"/>
        <v>#REF!</v>
      </c>
      <c r="AA22" s="209" t="e">
        <f t="shared" si="1"/>
        <v>#REF!</v>
      </c>
      <c r="AB22" s="210" t="e">
        <f t="shared" si="1"/>
        <v>#REF!</v>
      </c>
      <c r="AC22" s="211" t="e">
        <f t="shared" si="1"/>
        <v>#REF!</v>
      </c>
    </row>
    <row r="23" spans="2:31" s="306" customFormat="1" x14ac:dyDescent="0.3">
      <c r="B23" s="434"/>
      <c r="C23" s="436"/>
      <c r="D23" s="436"/>
      <c r="E23" s="452"/>
      <c r="F23" s="378"/>
      <c r="G23" s="378"/>
      <c r="H23" s="378"/>
      <c r="I23" s="378"/>
      <c r="J23" s="378"/>
      <c r="K23" s="378"/>
      <c r="L23" s="379"/>
      <c r="M23" s="378"/>
      <c r="N23" s="379"/>
      <c r="O23" s="379"/>
      <c r="P23" s="379"/>
      <c r="Q23" s="379"/>
      <c r="R23" s="379"/>
      <c r="S23" s="379"/>
      <c r="T23" s="379"/>
      <c r="U23" s="379"/>
      <c r="V23" s="379"/>
      <c r="W23" s="379"/>
      <c r="X23" s="453"/>
      <c r="Y23" s="453"/>
      <c r="Z23" s="453"/>
      <c r="AA23" s="453"/>
      <c r="AB23" s="453"/>
      <c r="AC23" s="453"/>
    </row>
    <row r="24" spans="2:31" s="306" customFormat="1" x14ac:dyDescent="0.3">
      <c r="B24" s="449"/>
      <c r="C24" s="450"/>
      <c r="D24" s="450"/>
      <c r="E24" s="451"/>
      <c r="F24" s="433"/>
      <c r="G24" s="433"/>
      <c r="H24" s="433"/>
      <c r="I24" s="433"/>
      <c r="J24" s="433"/>
      <c r="K24" s="433"/>
      <c r="L24" s="444"/>
      <c r="M24" s="433"/>
      <c r="N24" s="444"/>
      <c r="O24" s="444"/>
      <c r="P24" s="444"/>
      <c r="Q24" s="444"/>
      <c r="R24" s="444"/>
      <c r="S24" s="444"/>
      <c r="T24" s="444"/>
      <c r="U24" s="444"/>
      <c r="V24" s="444"/>
      <c r="W24" s="444"/>
      <c r="X24" s="445"/>
      <c r="Y24" s="445"/>
      <c r="Z24" s="445"/>
      <c r="AA24" s="445"/>
      <c r="AB24" s="445"/>
      <c r="AC24" s="445"/>
    </row>
    <row r="25" spans="2:31" s="1" customFormat="1" x14ac:dyDescent="0.3">
      <c r="B25" s="89">
        <v>2.4</v>
      </c>
      <c r="C25" s="176" t="s">
        <v>32</v>
      </c>
      <c r="D25" s="142" t="s">
        <v>79</v>
      </c>
      <c r="E25" s="22" t="s">
        <v>52</v>
      </c>
      <c r="F25" s="32" t="e">
        <f>#REF!</f>
        <v>#REF!</v>
      </c>
      <c r="G25" s="31" t="e">
        <f>#REF!</f>
        <v>#REF!</v>
      </c>
      <c r="H25" s="31" t="e">
        <f>#REF!</f>
        <v>#REF!</v>
      </c>
      <c r="I25" s="31" t="e">
        <f>#REF!</f>
        <v>#REF!</v>
      </c>
      <c r="J25" s="70" t="e">
        <f>#REF!</f>
        <v>#REF!</v>
      </c>
      <c r="K25" s="87" t="e">
        <f t="shared" si="2"/>
        <v>#REF!</v>
      </c>
      <c r="L25" s="43">
        <v>0</v>
      </c>
      <c r="M25" s="31">
        <v>184162.18</v>
      </c>
      <c r="N25" s="28">
        <v>0</v>
      </c>
      <c r="O25" s="393">
        <v>200272</v>
      </c>
      <c r="P25" s="40">
        <v>0</v>
      </c>
      <c r="Q25" s="44">
        <f t="shared" si="3"/>
        <v>384434.18</v>
      </c>
      <c r="R25" s="54" t="e">
        <f t="shared" si="0"/>
        <v>#REF!</v>
      </c>
      <c r="S25" s="28" t="e">
        <f t="shared" si="0"/>
        <v>#REF!</v>
      </c>
      <c r="T25" s="28" t="e">
        <f t="shared" si="0"/>
        <v>#REF!</v>
      </c>
      <c r="U25" s="28" t="e">
        <f t="shared" si="0"/>
        <v>#REF!</v>
      </c>
      <c r="V25" s="40" t="e">
        <f t="shared" si="0"/>
        <v>#REF!</v>
      </c>
      <c r="W25" s="44" t="e">
        <f t="shared" si="0"/>
        <v>#REF!</v>
      </c>
      <c r="X25" s="208" t="e">
        <f t="shared" si="4"/>
        <v>#REF!</v>
      </c>
      <c r="Y25" s="209" t="e">
        <f t="shared" si="1"/>
        <v>#REF!</v>
      </c>
      <c r="Z25" s="209" t="e">
        <f t="shared" si="1"/>
        <v>#REF!</v>
      </c>
      <c r="AA25" s="209" t="e">
        <f t="shared" si="1"/>
        <v>#REF!</v>
      </c>
      <c r="AB25" s="210" t="e">
        <f t="shared" si="1"/>
        <v>#REF!</v>
      </c>
      <c r="AC25" s="211" t="e">
        <f t="shared" si="1"/>
        <v>#REF!</v>
      </c>
      <c r="AE25" s="271"/>
    </row>
    <row r="26" spans="2:31" s="1" customFormat="1" x14ac:dyDescent="0.3">
      <c r="B26" s="89">
        <v>2.4</v>
      </c>
      <c r="C26" s="176" t="s">
        <v>32</v>
      </c>
      <c r="D26" s="144" t="s">
        <v>66</v>
      </c>
      <c r="E26" s="22" t="s">
        <v>67</v>
      </c>
      <c r="F26" s="32" t="e">
        <f>#REF!</f>
        <v>#REF!</v>
      </c>
      <c r="G26" s="31" t="e">
        <f>#REF!</f>
        <v>#REF!</v>
      </c>
      <c r="H26" s="31" t="e">
        <f>#REF!</f>
        <v>#REF!</v>
      </c>
      <c r="I26" s="31" t="e">
        <f>#REF!</f>
        <v>#REF!</v>
      </c>
      <c r="J26" s="70" t="e">
        <f>#REF!</f>
        <v>#REF!</v>
      </c>
      <c r="K26" s="90" t="e">
        <f t="shared" si="2"/>
        <v>#REF!</v>
      </c>
      <c r="L26" s="43">
        <v>19743.54</v>
      </c>
      <c r="M26" s="31">
        <v>0</v>
      </c>
      <c r="N26" s="28">
        <v>0</v>
      </c>
      <c r="O26" s="28">
        <v>0</v>
      </c>
      <c r="P26" s="40">
        <v>0</v>
      </c>
      <c r="Q26" s="44">
        <f t="shared" si="3"/>
        <v>19743.54</v>
      </c>
      <c r="R26" s="54" t="e">
        <f t="shared" si="0"/>
        <v>#REF!</v>
      </c>
      <c r="S26" s="28" t="e">
        <f t="shared" si="0"/>
        <v>#REF!</v>
      </c>
      <c r="T26" s="28" t="e">
        <f t="shared" si="0"/>
        <v>#REF!</v>
      </c>
      <c r="U26" s="28" t="e">
        <f t="shared" si="0"/>
        <v>#REF!</v>
      </c>
      <c r="V26" s="40" t="e">
        <f t="shared" si="0"/>
        <v>#REF!</v>
      </c>
      <c r="W26" s="44" t="e">
        <f t="shared" si="0"/>
        <v>#REF!</v>
      </c>
      <c r="X26" s="208" t="e">
        <f t="shared" si="4"/>
        <v>#REF!</v>
      </c>
      <c r="Y26" s="209" t="e">
        <f t="shared" si="1"/>
        <v>#REF!</v>
      </c>
      <c r="Z26" s="209" t="e">
        <f t="shared" si="1"/>
        <v>#REF!</v>
      </c>
      <c r="AA26" s="209" t="e">
        <f t="shared" si="1"/>
        <v>#REF!</v>
      </c>
      <c r="AB26" s="210" t="e">
        <f t="shared" si="1"/>
        <v>#REF!</v>
      </c>
      <c r="AC26" s="211" t="e">
        <f t="shared" si="1"/>
        <v>#REF!</v>
      </c>
    </row>
    <row r="27" spans="2:31" s="1" customFormat="1" x14ac:dyDescent="0.3">
      <c r="B27" s="89">
        <v>2.4</v>
      </c>
      <c r="C27" s="176" t="s">
        <v>32</v>
      </c>
      <c r="D27" s="144" t="s">
        <v>80</v>
      </c>
      <c r="E27" s="22" t="s">
        <v>53</v>
      </c>
      <c r="F27" s="32" t="e">
        <f>#REF!</f>
        <v>#REF!</v>
      </c>
      <c r="G27" s="31" t="e">
        <f>#REF!</f>
        <v>#REF!</v>
      </c>
      <c r="H27" s="31" t="e">
        <f>#REF!</f>
        <v>#REF!</v>
      </c>
      <c r="I27" s="31" t="e">
        <f>#REF!</f>
        <v>#REF!</v>
      </c>
      <c r="J27" s="70" t="e">
        <f>#REF!</f>
        <v>#REF!</v>
      </c>
      <c r="K27" s="86" t="e">
        <f t="shared" si="2"/>
        <v>#REF!</v>
      </c>
      <c r="L27" s="43">
        <v>0</v>
      </c>
      <c r="M27" s="31">
        <v>209288.18</v>
      </c>
      <c r="N27" s="28">
        <v>0</v>
      </c>
      <c r="O27" s="28">
        <v>0</v>
      </c>
      <c r="P27" s="40">
        <v>0</v>
      </c>
      <c r="Q27" s="44">
        <f t="shared" si="3"/>
        <v>209288.18</v>
      </c>
      <c r="R27" s="54" t="e">
        <f t="shared" si="0"/>
        <v>#REF!</v>
      </c>
      <c r="S27" s="28" t="e">
        <f t="shared" si="0"/>
        <v>#REF!</v>
      </c>
      <c r="T27" s="28" t="e">
        <f t="shared" si="0"/>
        <v>#REF!</v>
      </c>
      <c r="U27" s="28" t="e">
        <f t="shared" si="0"/>
        <v>#REF!</v>
      </c>
      <c r="V27" s="40" t="e">
        <f t="shared" si="0"/>
        <v>#REF!</v>
      </c>
      <c r="W27" s="44" t="e">
        <f t="shared" si="0"/>
        <v>#REF!</v>
      </c>
      <c r="X27" s="208" t="e">
        <f t="shared" si="4"/>
        <v>#REF!</v>
      </c>
      <c r="Y27" s="209" t="e">
        <f t="shared" si="1"/>
        <v>#REF!</v>
      </c>
      <c r="Z27" s="209" t="e">
        <f t="shared" si="1"/>
        <v>#REF!</v>
      </c>
      <c r="AA27" s="209" t="e">
        <f t="shared" si="1"/>
        <v>#REF!</v>
      </c>
      <c r="AB27" s="210" t="e">
        <f t="shared" si="1"/>
        <v>#REF!</v>
      </c>
      <c r="AC27" s="211" t="e">
        <f t="shared" si="1"/>
        <v>#REF!</v>
      </c>
    </row>
    <row r="28" spans="2:31" s="306" customFormat="1" ht="15" thickBot="1" x14ac:dyDescent="0.35">
      <c r="B28" s="74"/>
      <c r="C28" s="76"/>
      <c r="D28" s="75"/>
      <c r="E28" s="399"/>
      <c r="F28" s="430" t="e">
        <f>SUM(F25:F27)</f>
        <v>#REF!</v>
      </c>
      <c r="G28" s="429" t="e">
        <f t="shared" ref="G28:W28" si="36">SUM(G25:G27)</f>
        <v>#REF!</v>
      </c>
      <c r="H28" s="429" t="e">
        <f t="shared" si="36"/>
        <v>#REF!</v>
      </c>
      <c r="I28" s="429" t="e">
        <f t="shared" si="36"/>
        <v>#REF!</v>
      </c>
      <c r="J28" s="429" t="e">
        <f t="shared" si="36"/>
        <v>#REF!</v>
      </c>
      <c r="K28" s="431" t="e">
        <f t="shared" si="36"/>
        <v>#REF!</v>
      </c>
      <c r="L28" s="430">
        <f t="shared" si="36"/>
        <v>19743.54</v>
      </c>
      <c r="M28" s="429">
        <f t="shared" si="36"/>
        <v>393450.36</v>
      </c>
      <c r="N28" s="429">
        <f t="shared" si="36"/>
        <v>0</v>
      </c>
      <c r="O28" s="429">
        <f t="shared" si="36"/>
        <v>200272</v>
      </c>
      <c r="P28" s="429">
        <f t="shared" si="36"/>
        <v>0</v>
      </c>
      <c r="Q28" s="432">
        <f t="shared" si="36"/>
        <v>613465.89999999991</v>
      </c>
      <c r="R28" s="57" t="e">
        <f t="shared" si="36"/>
        <v>#REF!</v>
      </c>
      <c r="S28" s="29" t="e">
        <f t="shared" si="36"/>
        <v>#REF!</v>
      </c>
      <c r="T28" s="29" t="e">
        <f t="shared" si="36"/>
        <v>#REF!</v>
      </c>
      <c r="U28" s="29" t="e">
        <f t="shared" si="36"/>
        <v>#REF!</v>
      </c>
      <c r="V28" s="29" t="e">
        <f t="shared" si="36"/>
        <v>#REF!</v>
      </c>
      <c r="W28" s="48" t="e">
        <f t="shared" si="36"/>
        <v>#REF!</v>
      </c>
      <c r="X28" s="242" t="e">
        <f t="shared" ref="X28" si="37">L28/F28</f>
        <v>#REF!</v>
      </c>
      <c r="Y28" s="223" t="e">
        <f t="shared" ref="Y28" si="38">M28/G28</f>
        <v>#REF!</v>
      </c>
      <c r="Z28" s="223" t="e">
        <f t="shared" ref="Z28" si="39">N28/H28</f>
        <v>#REF!</v>
      </c>
      <c r="AA28" s="223" t="e">
        <f t="shared" ref="AA28" si="40">O28/I28</f>
        <v>#REF!</v>
      </c>
      <c r="AB28" s="223" t="e">
        <f t="shared" ref="AB28" si="41">P28/J28</f>
        <v>#REF!</v>
      </c>
      <c r="AC28" s="225" t="e">
        <f t="shared" ref="AC28" si="42">Q28/K28</f>
        <v>#REF!</v>
      </c>
    </row>
    <row r="29" spans="2:31" s="306" customFormat="1" x14ac:dyDescent="0.3">
      <c r="B29" s="74"/>
      <c r="C29" s="76"/>
      <c r="D29" s="75"/>
      <c r="E29" s="399"/>
      <c r="F29" s="308"/>
      <c r="G29" s="308"/>
      <c r="H29" s="308"/>
      <c r="I29" s="308"/>
      <c r="J29" s="308"/>
      <c r="K29" s="308"/>
      <c r="L29" s="309"/>
      <c r="M29" s="308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10"/>
      <c r="Y29" s="310"/>
      <c r="Z29" s="310"/>
      <c r="AA29" s="310"/>
      <c r="AB29" s="310"/>
      <c r="AC29" s="310"/>
    </row>
    <row r="30" spans="2:31" s="1" customFormat="1" x14ac:dyDescent="0.3">
      <c r="B30" s="89">
        <v>2.5</v>
      </c>
      <c r="C30" s="176" t="s">
        <v>32</v>
      </c>
      <c r="D30" s="144" t="s">
        <v>81</v>
      </c>
      <c r="E30" s="22" t="s">
        <v>33</v>
      </c>
      <c r="F30" s="32" t="e">
        <f>#REF!</f>
        <v>#REF!</v>
      </c>
      <c r="G30" s="31" t="e">
        <f>#REF!</f>
        <v>#REF!</v>
      </c>
      <c r="H30" s="31" t="e">
        <f>#REF!</f>
        <v>#REF!</v>
      </c>
      <c r="I30" s="31" t="e">
        <f>#REF!</f>
        <v>#REF!</v>
      </c>
      <c r="J30" s="70" t="e">
        <f>#REF!</f>
        <v>#REF!</v>
      </c>
      <c r="K30" s="72" t="e">
        <f t="shared" si="2"/>
        <v>#REF!</v>
      </c>
      <c r="L30" s="43">
        <v>0</v>
      </c>
      <c r="M30" s="31">
        <v>62007.65</v>
      </c>
      <c r="N30" s="28">
        <v>0</v>
      </c>
      <c r="O30" s="28">
        <v>0</v>
      </c>
      <c r="P30" s="40">
        <v>0</v>
      </c>
      <c r="Q30" s="44">
        <f t="shared" si="3"/>
        <v>62007.65</v>
      </c>
      <c r="R30" s="43" t="e">
        <f t="shared" si="0"/>
        <v>#REF!</v>
      </c>
      <c r="S30" s="28" t="e">
        <f t="shared" si="0"/>
        <v>#REF!</v>
      </c>
      <c r="T30" s="28" t="e">
        <f t="shared" si="0"/>
        <v>#REF!</v>
      </c>
      <c r="U30" s="28" t="e">
        <f t="shared" si="0"/>
        <v>#REF!</v>
      </c>
      <c r="V30" s="40" t="e">
        <f t="shared" si="0"/>
        <v>#REF!</v>
      </c>
      <c r="W30" s="44" t="e">
        <f t="shared" si="0"/>
        <v>#REF!</v>
      </c>
      <c r="X30" s="208" t="e">
        <f t="shared" si="4"/>
        <v>#REF!</v>
      </c>
      <c r="Y30" s="209" t="e">
        <f t="shared" si="1"/>
        <v>#REF!</v>
      </c>
      <c r="Z30" s="209" t="e">
        <f t="shared" si="1"/>
        <v>#REF!</v>
      </c>
      <c r="AA30" s="209" t="e">
        <f t="shared" si="1"/>
        <v>#REF!</v>
      </c>
      <c r="AB30" s="210" t="e">
        <f t="shared" si="1"/>
        <v>#REF!</v>
      </c>
      <c r="AC30" s="211" t="e">
        <f t="shared" si="1"/>
        <v>#REF!</v>
      </c>
    </row>
    <row r="31" spans="2:31" s="306" customFormat="1" x14ac:dyDescent="0.3">
      <c r="B31" s="434"/>
      <c r="C31" s="436"/>
      <c r="D31" s="436"/>
      <c r="E31" s="452"/>
      <c r="F31" s="378"/>
      <c r="G31" s="378"/>
      <c r="H31" s="378"/>
      <c r="I31" s="378"/>
      <c r="J31" s="378"/>
      <c r="K31" s="378"/>
      <c r="L31" s="379"/>
      <c r="M31" s="378"/>
      <c r="N31" s="379"/>
      <c r="O31" s="379"/>
      <c r="P31" s="379"/>
      <c r="Q31" s="379"/>
      <c r="R31" s="379"/>
      <c r="S31" s="379"/>
      <c r="T31" s="379"/>
      <c r="U31" s="379"/>
      <c r="V31" s="379"/>
      <c r="W31" s="379"/>
      <c r="X31" s="453"/>
      <c r="Y31" s="453"/>
      <c r="Z31" s="453"/>
      <c r="AA31" s="453"/>
      <c r="AB31" s="453"/>
      <c r="AC31" s="453"/>
    </row>
    <row r="32" spans="2:31" s="306" customFormat="1" x14ac:dyDescent="0.3">
      <c r="B32" s="449"/>
      <c r="C32" s="450"/>
      <c r="D32" s="450"/>
      <c r="E32" s="451"/>
      <c r="F32" s="433"/>
      <c r="G32" s="433"/>
      <c r="H32" s="433"/>
      <c r="I32" s="433"/>
      <c r="J32" s="433"/>
      <c r="K32" s="433"/>
      <c r="L32" s="444"/>
      <c r="M32" s="433"/>
      <c r="N32" s="444"/>
      <c r="O32" s="444"/>
      <c r="P32" s="444"/>
      <c r="Q32" s="444"/>
      <c r="R32" s="444"/>
      <c r="S32" s="444"/>
      <c r="T32" s="444"/>
      <c r="U32" s="444"/>
      <c r="V32" s="444"/>
      <c r="W32" s="444"/>
      <c r="X32" s="445"/>
      <c r="Y32" s="445"/>
      <c r="Z32" s="445"/>
      <c r="AA32" s="445"/>
      <c r="AB32" s="445"/>
      <c r="AC32" s="445"/>
    </row>
    <row r="33" spans="2:31" s="1" customFormat="1" x14ac:dyDescent="0.3">
      <c r="B33" s="89">
        <v>2.6</v>
      </c>
      <c r="C33" s="176" t="s">
        <v>132</v>
      </c>
      <c r="D33" s="144" t="s">
        <v>82</v>
      </c>
      <c r="E33" s="178" t="s">
        <v>56</v>
      </c>
      <c r="F33" s="32" t="e">
        <f>#REF!</f>
        <v>#REF!</v>
      </c>
      <c r="G33" s="31" t="e">
        <f>#REF!</f>
        <v>#REF!</v>
      </c>
      <c r="H33" s="31" t="e">
        <f>#REF!</f>
        <v>#REF!</v>
      </c>
      <c r="I33" s="31" t="e">
        <f>#REF!</f>
        <v>#REF!</v>
      </c>
      <c r="J33" s="70" t="e">
        <f>#REF!</f>
        <v>#REF!</v>
      </c>
      <c r="K33" s="90" t="e">
        <f t="shared" si="2"/>
        <v>#REF!</v>
      </c>
      <c r="L33" s="127">
        <v>0</v>
      </c>
      <c r="M33" s="125">
        <v>249225.35</v>
      </c>
      <c r="N33" s="125">
        <v>0</v>
      </c>
      <c r="O33" s="125">
        <v>0</v>
      </c>
      <c r="P33" s="71">
        <v>0</v>
      </c>
      <c r="Q33" s="123">
        <f t="shared" si="3"/>
        <v>249225.35</v>
      </c>
      <c r="R33" s="43" t="e">
        <f t="shared" si="0"/>
        <v>#REF!</v>
      </c>
      <c r="S33" s="28" t="e">
        <f t="shared" si="0"/>
        <v>#REF!</v>
      </c>
      <c r="T33" s="28" t="e">
        <f t="shared" si="0"/>
        <v>#REF!</v>
      </c>
      <c r="U33" s="28" t="e">
        <f t="shared" si="0"/>
        <v>#REF!</v>
      </c>
      <c r="V33" s="40" t="e">
        <f t="shared" si="0"/>
        <v>#REF!</v>
      </c>
      <c r="W33" s="44" t="e">
        <f t="shared" si="0"/>
        <v>#REF!</v>
      </c>
      <c r="X33" s="208" t="e">
        <f t="shared" si="4"/>
        <v>#REF!</v>
      </c>
      <c r="Y33" s="209" t="e">
        <f t="shared" si="1"/>
        <v>#REF!</v>
      </c>
      <c r="Z33" s="209" t="e">
        <f t="shared" si="1"/>
        <v>#REF!</v>
      </c>
      <c r="AA33" s="209" t="e">
        <f t="shared" si="1"/>
        <v>#REF!</v>
      </c>
      <c r="AB33" s="210" t="e">
        <f t="shared" si="1"/>
        <v>#REF!</v>
      </c>
      <c r="AC33" s="211" t="e">
        <f t="shared" si="1"/>
        <v>#REF!</v>
      </c>
    </row>
    <row r="34" spans="2:31" s="1" customFormat="1" x14ac:dyDescent="0.3">
      <c r="B34" s="120">
        <v>2.6</v>
      </c>
      <c r="C34" s="180" t="s">
        <v>132</v>
      </c>
      <c r="D34" s="273" t="s">
        <v>83</v>
      </c>
      <c r="E34" s="177" t="s">
        <v>30</v>
      </c>
      <c r="F34" s="127" t="e">
        <f>#REF!</f>
        <v>#REF!</v>
      </c>
      <c r="G34" s="125" t="e">
        <f>#REF!</f>
        <v>#REF!</v>
      </c>
      <c r="H34" s="125" t="e">
        <f>#REF!</f>
        <v>#REF!</v>
      </c>
      <c r="I34" s="125" t="e">
        <f>#REF!</f>
        <v>#REF!</v>
      </c>
      <c r="J34" s="71" t="e">
        <f>#REF!</f>
        <v>#REF!</v>
      </c>
      <c r="K34" s="117" t="e">
        <f t="shared" si="2"/>
        <v>#REF!</v>
      </c>
      <c r="L34" s="127">
        <v>0</v>
      </c>
      <c r="M34" s="125">
        <v>317967.38</v>
      </c>
      <c r="N34" s="125">
        <v>0</v>
      </c>
      <c r="O34" s="125">
        <v>0</v>
      </c>
      <c r="P34" s="71">
        <v>0</v>
      </c>
      <c r="Q34" s="123">
        <f t="shared" si="3"/>
        <v>317967.38</v>
      </c>
      <c r="R34" s="367" t="e">
        <f t="shared" ref="R34:W68" si="43">F34-L34</f>
        <v>#REF!</v>
      </c>
      <c r="S34" s="369" t="e">
        <f t="shared" si="43"/>
        <v>#REF!</v>
      </c>
      <c r="T34" s="369" t="e">
        <f t="shared" si="43"/>
        <v>#REF!</v>
      </c>
      <c r="U34" s="369" t="e">
        <f t="shared" si="43"/>
        <v>#REF!</v>
      </c>
      <c r="V34" s="41" t="e">
        <f t="shared" si="43"/>
        <v>#REF!</v>
      </c>
      <c r="W34" s="365" t="e">
        <f t="shared" si="43"/>
        <v>#REF!</v>
      </c>
      <c r="X34" s="212" t="e">
        <f t="shared" si="4"/>
        <v>#REF!</v>
      </c>
      <c r="Y34" s="373" t="e">
        <f t="shared" si="4"/>
        <v>#REF!</v>
      </c>
      <c r="Z34" s="373" t="e">
        <f t="shared" si="4"/>
        <v>#REF!</v>
      </c>
      <c r="AA34" s="373" t="e">
        <f t="shared" si="4"/>
        <v>#REF!</v>
      </c>
      <c r="AB34" s="214" t="e">
        <f t="shared" si="4"/>
        <v>#REF!</v>
      </c>
      <c r="AC34" s="375" t="e">
        <f t="shared" si="4"/>
        <v>#REF!</v>
      </c>
    </row>
    <row r="35" spans="2:31" s="306" customFormat="1" ht="15" thickBot="1" x14ac:dyDescent="0.35">
      <c r="B35" s="434"/>
      <c r="C35" s="435"/>
      <c r="D35" s="436"/>
      <c r="E35" s="437"/>
      <c r="F35" s="430" t="e">
        <f>SUM(F33:F34)</f>
        <v>#REF!</v>
      </c>
      <c r="G35" s="429" t="e">
        <f t="shared" ref="G35:W35" si="44">SUM(G33:G34)</f>
        <v>#REF!</v>
      </c>
      <c r="H35" s="429" t="e">
        <f t="shared" si="44"/>
        <v>#REF!</v>
      </c>
      <c r="I35" s="429" t="e">
        <f t="shared" si="44"/>
        <v>#REF!</v>
      </c>
      <c r="J35" s="429" t="e">
        <f t="shared" si="44"/>
        <v>#REF!</v>
      </c>
      <c r="K35" s="431" t="e">
        <f t="shared" si="44"/>
        <v>#REF!</v>
      </c>
      <c r="L35" s="430">
        <f t="shared" si="44"/>
        <v>0</v>
      </c>
      <c r="M35" s="429">
        <f t="shared" si="44"/>
        <v>567192.73</v>
      </c>
      <c r="N35" s="429">
        <f t="shared" si="44"/>
        <v>0</v>
      </c>
      <c r="O35" s="429">
        <f t="shared" si="44"/>
        <v>0</v>
      </c>
      <c r="P35" s="429">
        <f t="shared" si="44"/>
        <v>0</v>
      </c>
      <c r="Q35" s="432">
        <f t="shared" si="44"/>
        <v>567192.73</v>
      </c>
      <c r="R35" s="57" t="e">
        <f t="shared" si="44"/>
        <v>#REF!</v>
      </c>
      <c r="S35" s="29" t="e">
        <f t="shared" si="44"/>
        <v>#REF!</v>
      </c>
      <c r="T35" s="29" t="e">
        <f t="shared" si="44"/>
        <v>#REF!</v>
      </c>
      <c r="U35" s="29" t="e">
        <f t="shared" si="44"/>
        <v>#REF!</v>
      </c>
      <c r="V35" s="29" t="e">
        <f t="shared" si="44"/>
        <v>#REF!</v>
      </c>
      <c r="W35" s="48" t="e">
        <f t="shared" si="44"/>
        <v>#REF!</v>
      </c>
      <c r="X35" s="242" t="e">
        <f>L35/F35</f>
        <v>#REF!</v>
      </c>
      <c r="Y35" s="223" t="e">
        <f t="shared" si="4"/>
        <v>#REF!</v>
      </c>
      <c r="Z35" s="223" t="e">
        <f t="shared" si="4"/>
        <v>#REF!</v>
      </c>
      <c r="AA35" s="223" t="e">
        <f t="shared" si="4"/>
        <v>#REF!</v>
      </c>
      <c r="AB35" s="223" t="e">
        <f t="shared" si="4"/>
        <v>#REF!</v>
      </c>
      <c r="AC35" s="225" t="e">
        <f t="shared" si="4"/>
        <v>#REF!</v>
      </c>
    </row>
    <row r="36" spans="2:31" s="306" customFormat="1" x14ac:dyDescent="0.3">
      <c r="B36" s="74"/>
      <c r="C36" s="76"/>
      <c r="D36" s="75"/>
      <c r="E36" s="399"/>
      <c r="F36" s="308"/>
      <c r="G36" s="308"/>
      <c r="H36" s="308"/>
      <c r="I36" s="308"/>
      <c r="J36" s="308"/>
      <c r="K36" s="308"/>
      <c r="L36" s="309"/>
      <c r="M36" s="308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10"/>
      <c r="Y36" s="310"/>
      <c r="Z36" s="310"/>
      <c r="AA36" s="310"/>
      <c r="AB36" s="310"/>
      <c r="AC36" s="310"/>
    </row>
    <row r="37" spans="2:31" s="1" customFormat="1" x14ac:dyDescent="0.3">
      <c r="B37" s="89">
        <v>3.1</v>
      </c>
      <c r="C37" s="82" t="s">
        <v>27</v>
      </c>
      <c r="D37" s="144" t="s">
        <v>84</v>
      </c>
      <c r="E37" s="178" t="s">
        <v>28</v>
      </c>
      <c r="F37" s="32" t="e">
        <f>#REF!</f>
        <v>#REF!</v>
      </c>
      <c r="G37" s="31" t="e">
        <f>#REF!</f>
        <v>#REF!</v>
      </c>
      <c r="H37" s="31" t="e">
        <f>#REF!</f>
        <v>#REF!</v>
      </c>
      <c r="I37" s="31" t="e">
        <f>#REF!</f>
        <v>#REF!</v>
      </c>
      <c r="J37" s="70" t="e">
        <f>#REF!</f>
        <v>#REF!</v>
      </c>
      <c r="K37" s="72" t="e">
        <f t="shared" si="2"/>
        <v>#REF!</v>
      </c>
      <c r="L37" s="32">
        <v>36910.65</v>
      </c>
      <c r="M37" s="31">
        <v>118930.1</v>
      </c>
      <c r="N37" s="31">
        <v>0</v>
      </c>
      <c r="O37" s="393">
        <v>24871.84</v>
      </c>
      <c r="P37" s="70">
        <v>0</v>
      </c>
      <c r="Q37" s="72">
        <f t="shared" si="3"/>
        <v>180712.59</v>
      </c>
      <c r="R37" s="54" t="e">
        <f t="shared" si="43"/>
        <v>#REF!</v>
      </c>
      <c r="S37" s="28" t="e">
        <f t="shared" si="43"/>
        <v>#REF!</v>
      </c>
      <c r="T37" s="28" t="e">
        <f t="shared" si="43"/>
        <v>#REF!</v>
      </c>
      <c r="U37" s="28" t="e">
        <f t="shared" si="43"/>
        <v>#REF!</v>
      </c>
      <c r="V37" s="40" t="e">
        <f t="shared" si="43"/>
        <v>#REF!</v>
      </c>
      <c r="W37" s="44" t="e">
        <f t="shared" si="43"/>
        <v>#REF!</v>
      </c>
      <c r="X37" s="208" t="e">
        <f t="shared" si="4"/>
        <v>#REF!</v>
      </c>
      <c r="Y37" s="209" t="e">
        <f t="shared" si="4"/>
        <v>#REF!</v>
      </c>
      <c r="Z37" s="209" t="e">
        <f t="shared" si="4"/>
        <v>#REF!</v>
      </c>
      <c r="AA37" s="209" t="e">
        <f t="shared" si="4"/>
        <v>#REF!</v>
      </c>
      <c r="AB37" s="210" t="e">
        <f t="shared" si="4"/>
        <v>#REF!</v>
      </c>
      <c r="AC37" s="211" t="e">
        <f t="shared" si="4"/>
        <v>#REF!</v>
      </c>
    </row>
    <row r="38" spans="2:31" s="1" customFormat="1" x14ac:dyDescent="0.3">
      <c r="B38" s="89">
        <v>3.2</v>
      </c>
      <c r="C38" s="182" t="s">
        <v>27</v>
      </c>
      <c r="D38" s="144" t="s">
        <v>85</v>
      </c>
      <c r="E38" s="178" t="s">
        <v>8</v>
      </c>
      <c r="F38" s="32" t="e">
        <f>#REF!</f>
        <v>#REF!</v>
      </c>
      <c r="G38" s="31" t="e">
        <f>#REF!</f>
        <v>#REF!</v>
      </c>
      <c r="H38" s="31" t="e">
        <f>#REF!</f>
        <v>#REF!</v>
      </c>
      <c r="I38" s="31" t="e">
        <f>#REF!</f>
        <v>#REF!</v>
      </c>
      <c r="J38" s="70" t="e">
        <f>#REF!</f>
        <v>#REF!</v>
      </c>
      <c r="K38" s="72" t="e">
        <f t="shared" si="2"/>
        <v>#REF!</v>
      </c>
      <c r="L38" s="32">
        <v>20441.12</v>
      </c>
      <c r="M38" s="31">
        <v>203570.23</v>
      </c>
      <c r="N38" s="31">
        <v>0</v>
      </c>
      <c r="O38" s="31">
        <v>0</v>
      </c>
      <c r="P38" s="70">
        <v>0</v>
      </c>
      <c r="Q38" s="72">
        <f t="shared" si="3"/>
        <v>224011.35</v>
      </c>
      <c r="R38" s="54" t="e">
        <f t="shared" si="43"/>
        <v>#REF!</v>
      </c>
      <c r="S38" s="28" t="e">
        <f t="shared" si="43"/>
        <v>#REF!</v>
      </c>
      <c r="T38" s="28" t="e">
        <f t="shared" si="43"/>
        <v>#REF!</v>
      </c>
      <c r="U38" s="28" t="e">
        <f t="shared" si="43"/>
        <v>#REF!</v>
      </c>
      <c r="V38" s="40" t="e">
        <f t="shared" si="43"/>
        <v>#REF!</v>
      </c>
      <c r="W38" s="44" t="e">
        <f t="shared" si="43"/>
        <v>#REF!</v>
      </c>
      <c r="X38" s="208" t="e">
        <f t="shared" si="4"/>
        <v>#REF!</v>
      </c>
      <c r="Y38" s="209" t="e">
        <f t="shared" si="4"/>
        <v>#REF!</v>
      </c>
      <c r="Z38" s="209" t="e">
        <f t="shared" si="4"/>
        <v>#REF!</v>
      </c>
      <c r="AA38" s="209" t="e">
        <f t="shared" si="4"/>
        <v>#REF!</v>
      </c>
      <c r="AB38" s="210" t="e">
        <f t="shared" si="4"/>
        <v>#REF!</v>
      </c>
      <c r="AC38" s="211" t="e">
        <f t="shared" si="4"/>
        <v>#REF!</v>
      </c>
      <c r="AE38" s="271"/>
    </row>
    <row r="39" spans="2:31" s="1" customFormat="1" x14ac:dyDescent="0.3">
      <c r="B39" s="89">
        <v>3.3</v>
      </c>
      <c r="C39" s="182" t="s">
        <v>35</v>
      </c>
      <c r="D39" s="144" t="s">
        <v>86</v>
      </c>
      <c r="E39" s="178" t="s">
        <v>9</v>
      </c>
      <c r="F39" s="32" t="e">
        <f>#REF!</f>
        <v>#REF!</v>
      </c>
      <c r="G39" s="31" t="e">
        <f>#REF!</f>
        <v>#REF!</v>
      </c>
      <c r="H39" s="31" t="e">
        <f>#REF!</f>
        <v>#REF!</v>
      </c>
      <c r="I39" s="31" t="e">
        <f>#REF!</f>
        <v>#REF!</v>
      </c>
      <c r="J39" s="70" t="e">
        <f>#REF!</f>
        <v>#REF!</v>
      </c>
      <c r="K39" s="72" t="e">
        <f t="shared" si="2"/>
        <v>#REF!</v>
      </c>
      <c r="L39" s="32">
        <v>96468.47</v>
      </c>
      <c r="M39" s="31">
        <v>61864.22</v>
      </c>
      <c r="N39" s="31">
        <v>0</v>
      </c>
      <c r="O39" s="31">
        <v>0</v>
      </c>
      <c r="P39" s="70">
        <v>0</v>
      </c>
      <c r="Q39" s="72">
        <f t="shared" si="3"/>
        <v>158332.69</v>
      </c>
      <c r="R39" s="54" t="e">
        <f t="shared" si="43"/>
        <v>#REF!</v>
      </c>
      <c r="S39" s="28" t="e">
        <f t="shared" si="43"/>
        <v>#REF!</v>
      </c>
      <c r="T39" s="28" t="e">
        <f t="shared" si="43"/>
        <v>#REF!</v>
      </c>
      <c r="U39" s="28" t="e">
        <f t="shared" si="43"/>
        <v>#REF!</v>
      </c>
      <c r="V39" s="40" t="e">
        <f t="shared" si="43"/>
        <v>#REF!</v>
      </c>
      <c r="W39" s="44" t="e">
        <f t="shared" si="43"/>
        <v>#REF!</v>
      </c>
      <c r="X39" s="208" t="e">
        <f t="shared" si="4"/>
        <v>#REF!</v>
      </c>
      <c r="Y39" s="209" t="e">
        <f t="shared" si="4"/>
        <v>#REF!</v>
      </c>
      <c r="Z39" s="209" t="e">
        <f t="shared" si="4"/>
        <v>#REF!</v>
      </c>
      <c r="AA39" s="209" t="e">
        <f t="shared" si="4"/>
        <v>#REF!</v>
      </c>
      <c r="AB39" s="210" t="e">
        <f t="shared" si="4"/>
        <v>#REF!</v>
      </c>
      <c r="AC39" s="211" t="e">
        <f t="shared" si="4"/>
        <v>#REF!</v>
      </c>
    </row>
    <row r="40" spans="2:31" s="306" customFormat="1" x14ac:dyDescent="0.3">
      <c r="B40" s="434"/>
      <c r="C40" s="436"/>
      <c r="D40" s="436"/>
      <c r="E40" s="452"/>
      <c r="F40" s="378"/>
      <c r="G40" s="378"/>
      <c r="H40" s="378"/>
      <c r="I40" s="378"/>
      <c r="J40" s="378"/>
      <c r="K40" s="378"/>
      <c r="L40" s="379"/>
      <c r="M40" s="378"/>
      <c r="N40" s="379"/>
      <c r="O40" s="379"/>
      <c r="P40" s="379"/>
      <c r="Q40" s="379"/>
      <c r="R40" s="379"/>
      <c r="S40" s="379"/>
      <c r="T40" s="379"/>
      <c r="U40" s="379"/>
      <c r="V40" s="379"/>
      <c r="W40" s="379"/>
      <c r="X40" s="453"/>
      <c r="Y40" s="453"/>
      <c r="Z40" s="453"/>
      <c r="AA40" s="453"/>
      <c r="AB40" s="453"/>
      <c r="AC40" s="453"/>
    </row>
    <row r="41" spans="2:31" s="306" customFormat="1" x14ac:dyDescent="0.3">
      <c r="B41" s="74"/>
      <c r="C41" s="76"/>
      <c r="D41" s="75"/>
      <c r="E41" s="399"/>
      <c r="F41" s="308"/>
      <c r="G41" s="308"/>
      <c r="H41" s="308"/>
      <c r="I41" s="308"/>
      <c r="J41" s="308"/>
      <c r="K41" s="308"/>
      <c r="L41" s="309"/>
      <c r="M41" s="308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10"/>
      <c r="Y41" s="310"/>
      <c r="Z41" s="310"/>
      <c r="AA41" s="310"/>
      <c r="AB41" s="310"/>
      <c r="AC41" s="310"/>
    </row>
    <row r="42" spans="2:31" s="1" customFormat="1" x14ac:dyDescent="0.3">
      <c r="B42" s="120">
        <v>3.4</v>
      </c>
      <c r="C42" s="183" t="s">
        <v>35</v>
      </c>
      <c r="D42" s="144" t="s">
        <v>184</v>
      </c>
      <c r="E42" s="178" t="s">
        <v>10</v>
      </c>
      <c r="F42" s="32" t="e">
        <f>#REF!</f>
        <v>#REF!</v>
      </c>
      <c r="G42" s="31" t="e">
        <f>#REF!</f>
        <v>#REF!</v>
      </c>
      <c r="H42" s="31" t="e">
        <f>#REF!</f>
        <v>#REF!</v>
      </c>
      <c r="I42" s="31" t="e">
        <f>#REF!</f>
        <v>#REF!</v>
      </c>
      <c r="J42" s="70" t="e">
        <f>#REF!</f>
        <v>#REF!</v>
      </c>
      <c r="K42" s="72" t="e">
        <f t="shared" si="2"/>
        <v>#REF!</v>
      </c>
      <c r="L42" s="32">
        <v>0</v>
      </c>
      <c r="M42" s="31">
        <v>45415.219999999994</v>
      </c>
      <c r="N42" s="31">
        <v>0</v>
      </c>
      <c r="O42" s="31">
        <v>0</v>
      </c>
      <c r="P42" s="70">
        <v>0</v>
      </c>
      <c r="Q42" s="72">
        <f t="shared" si="3"/>
        <v>45415.219999999994</v>
      </c>
      <c r="R42" s="54" t="e">
        <f t="shared" si="43"/>
        <v>#REF!</v>
      </c>
      <c r="S42" s="28" t="e">
        <f t="shared" si="43"/>
        <v>#REF!</v>
      </c>
      <c r="T42" s="28" t="e">
        <f t="shared" si="43"/>
        <v>#REF!</v>
      </c>
      <c r="U42" s="28" t="e">
        <f t="shared" si="43"/>
        <v>#REF!</v>
      </c>
      <c r="V42" s="40" t="e">
        <f t="shared" si="43"/>
        <v>#REF!</v>
      </c>
      <c r="W42" s="44" t="e">
        <f t="shared" si="43"/>
        <v>#REF!</v>
      </c>
      <c r="X42" s="208" t="e">
        <f t="shared" si="4"/>
        <v>#REF!</v>
      </c>
      <c r="Y42" s="209" t="e">
        <f t="shared" si="4"/>
        <v>#REF!</v>
      </c>
      <c r="Z42" s="209" t="e">
        <f t="shared" si="4"/>
        <v>#REF!</v>
      </c>
      <c r="AA42" s="209" t="e">
        <f t="shared" si="4"/>
        <v>#REF!</v>
      </c>
      <c r="AB42" s="210" t="e">
        <f t="shared" si="4"/>
        <v>#REF!</v>
      </c>
      <c r="AC42" s="211" t="e">
        <f t="shared" si="4"/>
        <v>#REF!</v>
      </c>
    </row>
    <row r="43" spans="2:31" s="1" customFormat="1" x14ac:dyDescent="0.3">
      <c r="B43" s="89">
        <v>3.4</v>
      </c>
      <c r="C43" s="82" t="s">
        <v>27</v>
      </c>
      <c r="D43" s="144" t="s">
        <v>89</v>
      </c>
      <c r="E43" s="178" t="s">
        <v>29</v>
      </c>
      <c r="F43" s="32" t="e">
        <f>#REF!</f>
        <v>#REF!</v>
      </c>
      <c r="G43" s="31" t="e">
        <f>#REF!</f>
        <v>#REF!</v>
      </c>
      <c r="H43" s="31" t="e">
        <f>#REF!</f>
        <v>#REF!</v>
      </c>
      <c r="I43" s="31" t="e">
        <f>#REF!</f>
        <v>#REF!</v>
      </c>
      <c r="J43" s="70" t="e">
        <f>#REF!</f>
        <v>#REF!</v>
      </c>
      <c r="K43" s="72" t="e">
        <f t="shared" si="2"/>
        <v>#REF!</v>
      </c>
      <c r="L43" s="32">
        <v>0</v>
      </c>
      <c r="M43" s="31">
        <v>143425.14000000001</v>
      </c>
      <c r="N43" s="31">
        <v>0</v>
      </c>
      <c r="O43" s="393">
        <v>7753</v>
      </c>
      <c r="P43" s="70">
        <v>0</v>
      </c>
      <c r="Q43" s="72">
        <f t="shared" si="3"/>
        <v>151178.14000000001</v>
      </c>
      <c r="R43" s="54" t="e">
        <f t="shared" si="43"/>
        <v>#REF!</v>
      </c>
      <c r="S43" s="28" t="e">
        <f t="shared" si="43"/>
        <v>#REF!</v>
      </c>
      <c r="T43" s="28" t="e">
        <f t="shared" si="43"/>
        <v>#REF!</v>
      </c>
      <c r="U43" s="28" t="e">
        <f t="shared" si="43"/>
        <v>#REF!</v>
      </c>
      <c r="V43" s="40" t="e">
        <f t="shared" si="43"/>
        <v>#REF!</v>
      </c>
      <c r="W43" s="44" t="e">
        <f t="shared" si="43"/>
        <v>#REF!</v>
      </c>
      <c r="X43" s="208" t="e">
        <f t="shared" si="4"/>
        <v>#REF!</v>
      </c>
      <c r="Y43" s="209" t="e">
        <f t="shared" si="4"/>
        <v>#REF!</v>
      </c>
      <c r="Z43" s="209" t="e">
        <f t="shared" si="4"/>
        <v>#REF!</v>
      </c>
      <c r="AA43" s="209" t="e">
        <f t="shared" si="4"/>
        <v>#REF!</v>
      </c>
      <c r="AB43" s="210" t="e">
        <f t="shared" si="4"/>
        <v>#REF!</v>
      </c>
      <c r="AC43" s="211" t="e">
        <f t="shared" si="4"/>
        <v>#REF!</v>
      </c>
    </row>
    <row r="44" spans="2:31" s="306" customFormat="1" ht="15" thickBot="1" x14ac:dyDescent="0.35">
      <c r="B44" s="74"/>
      <c r="C44" s="76"/>
      <c r="D44" s="75"/>
      <c r="E44" s="399"/>
      <c r="F44" s="438" t="e">
        <f>SUM(F42:F43)</f>
        <v>#REF!</v>
      </c>
      <c r="G44" s="439" t="e">
        <f t="shared" ref="G44:W44" si="45">SUM(G42:G43)</f>
        <v>#REF!</v>
      </c>
      <c r="H44" s="439" t="e">
        <f t="shared" si="45"/>
        <v>#REF!</v>
      </c>
      <c r="I44" s="439" t="e">
        <f t="shared" si="45"/>
        <v>#REF!</v>
      </c>
      <c r="J44" s="439" t="e">
        <f t="shared" si="45"/>
        <v>#REF!</v>
      </c>
      <c r="K44" s="440" t="e">
        <f t="shared" si="45"/>
        <v>#REF!</v>
      </c>
      <c r="L44" s="438">
        <f t="shared" si="45"/>
        <v>0</v>
      </c>
      <c r="M44" s="439">
        <f t="shared" si="45"/>
        <v>188840.36000000002</v>
      </c>
      <c r="N44" s="439">
        <f t="shared" si="45"/>
        <v>0</v>
      </c>
      <c r="O44" s="439">
        <f t="shared" si="45"/>
        <v>7753</v>
      </c>
      <c r="P44" s="439">
        <f t="shared" si="45"/>
        <v>0</v>
      </c>
      <c r="Q44" s="441">
        <f t="shared" si="45"/>
        <v>196593.36000000002</v>
      </c>
      <c r="R44" s="58" t="e">
        <f t="shared" si="45"/>
        <v>#REF!</v>
      </c>
      <c r="S44" s="370" t="e">
        <f t="shared" si="45"/>
        <v>#REF!</v>
      </c>
      <c r="T44" s="370" t="e">
        <f t="shared" si="45"/>
        <v>#REF!</v>
      </c>
      <c r="U44" s="370" t="e">
        <f t="shared" si="45"/>
        <v>#REF!</v>
      </c>
      <c r="V44" s="370" t="e">
        <f t="shared" si="45"/>
        <v>#REF!</v>
      </c>
      <c r="W44" s="366" t="e">
        <f t="shared" si="45"/>
        <v>#REF!</v>
      </c>
      <c r="X44" s="372" t="e">
        <f>L44/F44</f>
        <v>#REF!</v>
      </c>
      <c r="Y44" s="374" t="e">
        <f t="shared" si="4"/>
        <v>#REF!</v>
      </c>
      <c r="Z44" s="374" t="e">
        <f t="shared" ref="Z44" si="46">N44/H44</f>
        <v>#REF!</v>
      </c>
      <c r="AA44" s="374" t="e">
        <f t="shared" ref="AA44" si="47">O44/I44</f>
        <v>#REF!</v>
      </c>
      <c r="AB44" s="374" t="e">
        <f t="shared" ref="AB44" si="48">P44/J44</f>
        <v>#REF!</v>
      </c>
      <c r="AC44" s="376" t="e">
        <f t="shared" ref="AC44" si="49">Q44/K44</f>
        <v>#REF!</v>
      </c>
    </row>
    <row r="45" spans="2:31" s="306" customFormat="1" x14ac:dyDescent="0.3">
      <c r="B45" s="74"/>
      <c r="C45" s="76"/>
      <c r="D45" s="75"/>
      <c r="E45" s="399"/>
      <c r="F45" s="308"/>
      <c r="G45" s="308"/>
      <c r="H45" s="308"/>
      <c r="I45" s="308"/>
      <c r="J45" s="308"/>
      <c r="K45" s="308"/>
      <c r="L45" s="309"/>
      <c r="M45" s="308"/>
      <c r="N45" s="309"/>
      <c r="O45" s="309"/>
      <c r="P45" s="309"/>
      <c r="Q45" s="309"/>
      <c r="R45" s="309"/>
      <c r="S45" s="309"/>
      <c r="T45" s="309"/>
      <c r="U45" s="309"/>
      <c r="V45" s="309"/>
      <c r="W45" s="309"/>
      <c r="X45" s="310"/>
      <c r="Y45" s="310"/>
      <c r="Z45" s="310"/>
      <c r="AA45" s="310"/>
      <c r="AB45" s="310"/>
      <c r="AC45" s="310"/>
    </row>
    <row r="46" spans="2:31" s="306" customFormat="1" x14ac:dyDescent="0.3">
      <c r="B46" s="74"/>
      <c r="C46" s="76"/>
      <c r="D46" s="75"/>
      <c r="E46" s="399"/>
      <c r="F46" s="308"/>
      <c r="G46" s="308"/>
      <c r="H46" s="308"/>
      <c r="I46" s="308"/>
      <c r="J46" s="308"/>
      <c r="K46" s="308"/>
      <c r="L46" s="309"/>
      <c r="M46" s="308"/>
      <c r="N46" s="309"/>
      <c r="O46" s="309"/>
      <c r="P46" s="309"/>
      <c r="Q46" s="309"/>
      <c r="R46" s="309"/>
      <c r="S46" s="309"/>
      <c r="T46" s="309"/>
      <c r="U46" s="309"/>
      <c r="V46" s="309"/>
      <c r="W46" s="309"/>
      <c r="X46" s="310"/>
      <c r="Y46" s="310"/>
      <c r="Z46" s="310"/>
      <c r="AA46" s="310"/>
      <c r="AB46" s="310"/>
      <c r="AC46" s="310"/>
    </row>
    <row r="47" spans="2:31" s="1" customFormat="1" x14ac:dyDescent="0.3">
      <c r="B47" s="89">
        <v>4.0999999999999996</v>
      </c>
      <c r="C47" s="176" t="s">
        <v>47</v>
      </c>
      <c r="D47" s="148" t="s">
        <v>120</v>
      </c>
      <c r="E47" s="22" t="s">
        <v>130</v>
      </c>
      <c r="F47" s="32" t="e">
        <f>#REF!</f>
        <v>#REF!</v>
      </c>
      <c r="G47" s="31" t="e">
        <f>#REF!</f>
        <v>#REF!</v>
      </c>
      <c r="H47" s="31" t="e">
        <f>#REF!</f>
        <v>#REF!</v>
      </c>
      <c r="I47" s="31" t="e">
        <f>#REF!</f>
        <v>#REF!</v>
      </c>
      <c r="J47" s="70" t="e">
        <f>#REF!</f>
        <v>#REF!</v>
      </c>
      <c r="K47" s="72" t="e">
        <f t="shared" ref="K47:K48" si="50">SUM(F47:J47)</f>
        <v>#REF!</v>
      </c>
      <c r="L47" s="43">
        <v>0</v>
      </c>
      <c r="M47" s="31">
        <v>0</v>
      </c>
      <c r="N47" s="28">
        <v>69978.17</v>
      </c>
      <c r="O47" s="28">
        <v>0</v>
      </c>
      <c r="P47" s="40">
        <v>0</v>
      </c>
      <c r="Q47" s="40">
        <f t="shared" ref="Q47:Q48" si="51">SUM(L47:P47)</f>
        <v>69978.17</v>
      </c>
      <c r="R47" s="43" t="e">
        <f t="shared" ref="R47:V48" si="52">F47-L47</f>
        <v>#REF!</v>
      </c>
      <c r="S47" s="28" t="e">
        <f t="shared" si="52"/>
        <v>#REF!</v>
      </c>
      <c r="T47" s="28" t="e">
        <f t="shared" si="52"/>
        <v>#REF!</v>
      </c>
      <c r="U47" s="28" t="e">
        <f t="shared" si="52"/>
        <v>#REF!</v>
      </c>
      <c r="V47" s="40" t="e">
        <f t="shared" si="52"/>
        <v>#REF!</v>
      </c>
      <c r="W47" s="44" t="e">
        <f t="shared" ref="W47:W48" si="53">SUM(R47:V47)</f>
        <v>#REF!</v>
      </c>
      <c r="X47" s="239" t="e">
        <f t="shared" ref="X47:AC48" si="54">L47/F47</f>
        <v>#REF!</v>
      </c>
      <c r="Y47" s="209" t="e">
        <f t="shared" si="54"/>
        <v>#REF!</v>
      </c>
      <c r="Z47" s="209" t="e">
        <f t="shared" si="54"/>
        <v>#REF!</v>
      </c>
      <c r="AA47" s="209" t="e">
        <f t="shared" si="54"/>
        <v>#REF!</v>
      </c>
      <c r="AB47" s="210" t="e">
        <f t="shared" si="54"/>
        <v>#REF!</v>
      </c>
      <c r="AC47" s="211" t="e">
        <f t="shared" si="54"/>
        <v>#REF!</v>
      </c>
    </row>
    <row r="48" spans="2:31" s="1" customFormat="1" x14ac:dyDescent="0.3">
      <c r="B48" s="89">
        <v>4.0999999999999996</v>
      </c>
      <c r="C48" s="176" t="s">
        <v>47</v>
      </c>
      <c r="D48" s="148" t="s">
        <v>121</v>
      </c>
      <c r="E48" s="22" t="s">
        <v>131</v>
      </c>
      <c r="F48" s="32" t="e">
        <f>#REF!</f>
        <v>#REF!</v>
      </c>
      <c r="G48" s="31" t="e">
        <f>#REF!</f>
        <v>#REF!</v>
      </c>
      <c r="H48" s="31" t="e">
        <f>#REF!</f>
        <v>#REF!</v>
      </c>
      <c r="I48" s="31" t="e">
        <f>#REF!</f>
        <v>#REF!</v>
      </c>
      <c r="J48" s="70" t="e">
        <f>#REF!</f>
        <v>#REF!</v>
      </c>
      <c r="K48" s="72" t="e">
        <f t="shared" si="50"/>
        <v>#REF!</v>
      </c>
      <c r="L48" s="43">
        <v>0</v>
      </c>
      <c r="M48" s="31">
        <v>0</v>
      </c>
      <c r="N48" s="28">
        <v>8108.96</v>
      </c>
      <c r="O48" s="28">
        <v>0</v>
      </c>
      <c r="P48" s="40">
        <v>0</v>
      </c>
      <c r="Q48" s="40">
        <f t="shared" si="51"/>
        <v>8108.96</v>
      </c>
      <c r="R48" s="43" t="e">
        <f t="shared" si="52"/>
        <v>#REF!</v>
      </c>
      <c r="S48" s="28" t="e">
        <f t="shared" si="52"/>
        <v>#REF!</v>
      </c>
      <c r="T48" s="28" t="e">
        <f t="shared" si="52"/>
        <v>#REF!</v>
      </c>
      <c r="U48" s="28" t="e">
        <f t="shared" si="52"/>
        <v>#REF!</v>
      </c>
      <c r="V48" s="40" t="e">
        <f t="shared" si="52"/>
        <v>#REF!</v>
      </c>
      <c r="W48" s="44" t="e">
        <f t="shared" si="53"/>
        <v>#REF!</v>
      </c>
      <c r="X48" s="239" t="e">
        <f t="shared" si="54"/>
        <v>#REF!</v>
      </c>
      <c r="Y48" s="209" t="e">
        <f t="shared" si="54"/>
        <v>#REF!</v>
      </c>
      <c r="Z48" s="209" t="e">
        <f t="shared" si="54"/>
        <v>#REF!</v>
      </c>
      <c r="AA48" s="209" t="e">
        <f t="shared" si="54"/>
        <v>#REF!</v>
      </c>
      <c r="AB48" s="210" t="e">
        <f t="shared" si="54"/>
        <v>#REF!</v>
      </c>
      <c r="AC48" s="211" t="e">
        <f t="shared" si="54"/>
        <v>#REF!</v>
      </c>
    </row>
    <row r="49" spans="2:31" s="1" customFormat="1" x14ac:dyDescent="0.3">
      <c r="B49" s="121">
        <v>4.0999999999999996</v>
      </c>
      <c r="C49" s="296" t="s">
        <v>47</v>
      </c>
      <c r="D49" s="145" t="s">
        <v>88</v>
      </c>
      <c r="E49" s="26" t="s">
        <v>11</v>
      </c>
      <c r="F49" s="128" t="e">
        <f>#REF!</f>
        <v>#REF!</v>
      </c>
      <c r="G49" s="126" t="e">
        <f>#REF!</f>
        <v>#REF!</v>
      </c>
      <c r="H49" s="126" t="e">
        <f>#REF!</f>
        <v>#REF!</v>
      </c>
      <c r="I49" s="126" t="e">
        <f>#REF!</f>
        <v>#REF!</v>
      </c>
      <c r="J49" s="106" t="e">
        <f>#REF!</f>
        <v>#REF!</v>
      </c>
      <c r="K49" s="124" t="e">
        <f t="shared" si="2"/>
        <v>#REF!</v>
      </c>
      <c r="L49" s="79">
        <v>0</v>
      </c>
      <c r="M49" s="126">
        <v>0</v>
      </c>
      <c r="N49" s="78">
        <v>713592.6</v>
      </c>
      <c r="O49" s="442">
        <v>153711.01</v>
      </c>
      <c r="P49" s="443">
        <v>8109</v>
      </c>
      <c r="Q49" s="77">
        <f t="shared" si="3"/>
        <v>875412.61</v>
      </c>
      <c r="R49" s="53" t="e">
        <f t="shared" si="43"/>
        <v>#REF!</v>
      </c>
      <c r="S49" s="78" t="e">
        <f t="shared" si="43"/>
        <v>#REF!</v>
      </c>
      <c r="T49" s="78" t="e">
        <f t="shared" si="43"/>
        <v>#REF!</v>
      </c>
      <c r="U49" s="78" t="e">
        <f t="shared" si="43"/>
        <v>#REF!</v>
      </c>
      <c r="V49" s="39" t="e">
        <f t="shared" si="43"/>
        <v>#REF!</v>
      </c>
      <c r="W49" s="77" t="e">
        <f t="shared" si="43"/>
        <v>#REF!</v>
      </c>
      <c r="X49" s="206" t="e">
        <f t="shared" si="4"/>
        <v>#REF!</v>
      </c>
      <c r="Y49" s="220" t="e">
        <f t="shared" si="4"/>
        <v>#REF!</v>
      </c>
      <c r="Z49" s="220" t="e">
        <f t="shared" si="4"/>
        <v>#REF!</v>
      </c>
      <c r="AA49" s="220" t="e">
        <f t="shared" si="4"/>
        <v>#REF!</v>
      </c>
      <c r="AB49" s="221" t="e">
        <f t="shared" si="4"/>
        <v>#REF!</v>
      </c>
      <c r="AC49" s="207" t="e">
        <f t="shared" si="4"/>
        <v>#REF!</v>
      </c>
    </row>
    <row r="50" spans="2:31" s="306" customFormat="1" ht="15" thickBot="1" x14ac:dyDescent="0.35">
      <c r="B50" s="434"/>
      <c r="C50" s="435"/>
      <c r="D50" s="436"/>
      <c r="E50" s="437"/>
      <c r="F50" s="430" t="e">
        <f>SUM(F47:F49)</f>
        <v>#REF!</v>
      </c>
      <c r="G50" s="429" t="e">
        <f t="shared" ref="G50:W50" si="55">SUM(G47:G49)</f>
        <v>#REF!</v>
      </c>
      <c r="H50" s="429" t="e">
        <f t="shared" si="55"/>
        <v>#REF!</v>
      </c>
      <c r="I50" s="429" t="e">
        <f t="shared" si="55"/>
        <v>#REF!</v>
      </c>
      <c r="J50" s="429" t="e">
        <f t="shared" si="55"/>
        <v>#REF!</v>
      </c>
      <c r="K50" s="431" t="e">
        <f t="shared" si="55"/>
        <v>#REF!</v>
      </c>
      <c r="L50" s="430">
        <f t="shared" si="55"/>
        <v>0</v>
      </c>
      <c r="M50" s="429">
        <f t="shared" si="55"/>
        <v>0</v>
      </c>
      <c r="N50" s="429">
        <f t="shared" si="55"/>
        <v>791679.73</v>
      </c>
      <c r="O50" s="429">
        <f t="shared" si="55"/>
        <v>153711.01</v>
      </c>
      <c r="P50" s="429">
        <f t="shared" si="55"/>
        <v>8109</v>
      </c>
      <c r="Q50" s="432">
        <f t="shared" si="55"/>
        <v>953499.74</v>
      </c>
      <c r="R50" s="57" t="e">
        <f t="shared" si="55"/>
        <v>#REF!</v>
      </c>
      <c r="S50" s="29" t="e">
        <f t="shared" si="55"/>
        <v>#REF!</v>
      </c>
      <c r="T50" s="29" t="e">
        <f t="shared" si="55"/>
        <v>#REF!</v>
      </c>
      <c r="U50" s="29" t="e">
        <f t="shared" si="55"/>
        <v>#REF!</v>
      </c>
      <c r="V50" s="29" t="e">
        <f t="shared" si="55"/>
        <v>#REF!</v>
      </c>
      <c r="W50" s="48" t="e">
        <f t="shared" si="55"/>
        <v>#REF!</v>
      </c>
      <c r="X50" s="206" t="e">
        <f t="shared" ref="X50:AC50" si="56">L50/F50</f>
        <v>#REF!</v>
      </c>
      <c r="Y50" s="220" t="e">
        <f t="shared" si="56"/>
        <v>#REF!</v>
      </c>
      <c r="Z50" s="220" t="e">
        <f t="shared" si="56"/>
        <v>#REF!</v>
      </c>
      <c r="AA50" s="220" t="e">
        <f t="shared" si="56"/>
        <v>#REF!</v>
      </c>
      <c r="AB50" s="221" t="e">
        <f t="shared" si="56"/>
        <v>#REF!</v>
      </c>
      <c r="AC50" s="207" t="e">
        <f t="shared" si="56"/>
        <v>#REF!</v>
      </c>
    </row>
    <row r="51" spans="2:31" s="306" customFormat="1" x14ac:dyDescent="0.3">
      <c r="B51" s="74"/>
      <c r="C51" s="76"/>
      <c r="D51" s="75"/>
      <c r="E51" s="399"/>
      <c r="F51" s="308"/>
      <c r="G51" s="308"/>
      <c r="H51" s="308"/>
      <c r="I51" s="308"/>
      <c r="J51" s="308"/>
      <c r="K51" s="308"/>
      <c r="L51" s="309"/>
      <c r="M51" s="308"/>
      <c r="N51" s="309"/>
      <c r="O51" s="309"/>
      <c r="P51" s="309"/>
      <c r="Q51" s="309"/>
      <c r="R51" s="309"/>
      <c r="S51" s="309"/>
      <c r="T51" s="309"/>
      <c r="U51" s="309"/>
      <c r="V51" s="309"/>
      <c r="W51" s="309"/>
      <c r="X51" s="310"/>
      <c r="Y51" s="310"/>
      <c r="Z51" s="310"/>
      <c r="AA51" s="310"/>
      <c r="AB51" s="310"/>
      <c r="AC51" s="310"/>
    </row>
    <row r="52" spans="2:31" s="1" customFormat="1" x14ac:dyDescent="0.3">
      <c r="B52" s="89">
        <v>4.2</v>
      </c>
      <c r="C52" s="176" t="s">
        <v>47</v>
      </c>
      <c r="D52" s="144" t="s">
        <v>91</v>
      </c>
      <c r="E52" s="22" t="s">
        <v>12</v>
      </c>
      <c r="F52" s="32" t="e">
        <f>#REF!</f>
        <v>#REF!</v>
      </c>
      <c r="G52" s="31" t="e">
        <f>#REF!</f>
        <v>#REF!</v>
      </c>
      <c r="H52" s="31" t="e">
        <f>#REF!</f>
        <v>#REF!</v>
      </c>
      <c r="I52" s="31" t="e">
        <f>#REF!</f>
        <v>#REF!</v>
      </c>
      <c r="J52" s="70" t="e">
        <f>#REF!</f>
        <v>#REF!</v>
      </c>
      <c r="K52" s="72" t="e">
        <f t="shared" si="2"/>
        <v>#REF!</v>
      </c>
      <c r="L52" s="43">
        <v>0</v>
      </c>
      <c r="M52" s="31">
        <v>0</v>
      </c>
      <c r="N52" s="28">
        <v>419288.52</v>
      </c>
      <c r="O52" s="411">
        <v>26810.75</v>
      </c>
      <c r="P52" s="40">
        <v>0</v>
      </c>
      <c r="Q52" s="44">
        <f t="shared" si="3"/>
        <v>446099.27</v>
      </c>
      <c r="R52" s="54" t="e">
        <f t="shared" si="43"/>
        <v>#REF!</v>
      </c>
      <c r="S52" s="28" t="e">
        <f t="shared" si="43"/>
        <v>#REF!</v>
      </c>
      <c r="T52" s="28" t="e">
        <f t="shared" si="43"/>
        <v>#REF!</v>
      </c>
      <c r="U52" s="28" t="e">
        <f t="shared" si="43"/>
        <v>#REF!</v>
      </c>
      <c r="V52" s="40" t="e">
        <f t="shared" si="43"/>
        <v>#REF!</v>
      </c>
      <c r="W52" s="44" t="e">
        <f t="shared" si="43"/>
        <v>#REF!</v>
      </c>
      <c r="X52" s="208" t="e">
        <f t="shared" si="4"/>
        <v>#REF!</v>
      </c>
      <c r="Y52" s="209" t="e">
        <f t="shared" si="4"/>
        <v>#REF!</v>
      </c>
      <c r="Z52" s="209" t="e">
        <f t="shared" si="4"/>
        <v>#REF!</v>
      </c>
      <c r="AA52" s="209" t="e">
        <f t="shared" si="4"/>
        <v>#REF!</v>
      </c>
      <c r="AB52" s="210" t="e">
        <f t="shared" si="4"/>
        <v>#REF!</v>
      </c>
      <c r="AC52" s="211" t="e">
        <f t="shared" si="4"/>
        <v>#REF!</v>
      </c>
    </row>
    <row r="53" spans="2:31" s="306" customFormat="1" x14ac:dyDescent="0.3">
      <c r="B53" s="74"/>
      <c r="C53" s="76"/>
      <c r="D53" s="75"/>
      <c r="E53" s="399"/>
      <c r="F53" s="308"/>
      <c r="G53" s="308"/>
      <c r="H53" s="308"/>
      <c r="I53" s="308"/>
      <c r="J53" s="308"/>
      <c r="K53" s="308"/>
      <c r="L53" s="309"/>
      <c r="M53" s="308"/>
      <c r="N53" s="309"/>
      <c r="O53" s="309"/>
      <c r="P53" s="309"/>
      <c r="Q53" s="309"/>
      <c r="R53" s="309"/>
      <c r="S53" s="309"/>
      <c r="T53" s="309"/>
      <c r="U53" s="309"/>
      <c r="V53" s="309"/>
      <c r="W53" s="309"/>
      <c r="X53" s="310"/>
      <c r="Y53" s="310"/>
      <c r="Z53" s="310"/>
      <c r="AA53" s="310"/>
      <c r="AB53" s="310"/>
      <c r="AC53" s="310"/>
    </row>
    <row r="54" spans="2:31" s="306" customFormat="1" x14ac:dyDescent="0.3">
      <c r="B54" s="74"/>
      <c r="C54" s="76"/>
      <c r="D54" s="75"/>
      <c r="E54" s="399"/>
      <c r="F54" s="308"/>
      <c r="G54" s="308"/>
      <c r="H54" s="308"/>
      <c r="I54" s="308"/>
      <c r="J54" s="308"/>
      <c r="K54" s="308"/>
      <c r="L54" s="309"/>
      <c r="M54" s="308"/>
      <c r="N54" s="309"/>
      <c r="O54" s="309"/>
      <c r="P54" s="309"/>
      <c r="Q54" s="309"/>
      <c r="R54" s="309"/>
      <c r="S54" s="309"/>
      <c r="T54" s="309"/>
      <c r="U54" s="309"/>
      <c r="V54" s="309"/>
      <c r="W54" s="309"/>
      <c r="X54" s="310"/>
      <c r="Y54" s="310"/>
      <c r="Z54" s="310"/>
      <c r="AA54" s="310"/>
      <c r="AB54" s="310"/>
      <c r="AC54" s="310"/>
    </row>
    <row r="55" spans="2:31" s="1" customFormat="1" x14ac:dyDescent="0.3">
      <c r="B55" s="120">
        <v>5.0999999999999996</v>
      </c>
      <c r="C55" s="178" t="s">
        <v>138</v>
      </c>
      <c r="D55" s="144"/>
      <c r="E55" s="196"/>
      <c r="F55" s="32" t="e">
        <f>#REF!</f>
        <v>#REF!</v>
      </c>
      <c r="G55" s="31" t="e">
        <f>#REF!</f>
        <v>#REF!</v>
      </c>
      <c r="H55" s="31" t="e">
        <f>#REF!</f>
        <v>#REF!</v>
      </c>
      <c r="I55" s="31" t="e">
        <f>#REF!</f>
        <v>#REF!</v>
      </c>
      <c r="J55" s="70" t="e">
        <f>#REF!</f>
        <v>#REF!</v>
      </c>
      <c r="K55" s="72" t="e">
        <f t="shared" si="2"/>
        <v>#REF!</v>
      </c>
      <c r="L55" s="43">
        <v>0</v>
      </c>
      <c r="M55" s="31">
        <v>0</v>
      </c>
      <c r="N55" s="28">
        <v>0</v>
      </c>
      <c r="O55" s="28">
        <v>0</v>
      </c>
      <c r="P55" s="40">
        <v>0</v>
      </c>
      <c r="Q55" s="44">
        <f t="shared" si="3"/>
        <v>0</v>
      </c>
      <c r="R55" s="55" t="e">
        <f t="shared" si="43"/>
        <v>#REF!</v>
      </c>
      <c r="S55" s="369" t="e">
        <f t="shared" si="43"/>
        <v>#REF!</v>
      </c>
      <c r="T55" s="369" t="e">
        <f t="shared" si="43"/>
        <v>#REF!</v>
      </c>
      <c r="U55" s="369" t="e">
        <f t="shared" si="43"/>
        <v>#REF!</v>
      </c>
      <c r="V55" s="41" t="e">
        <f t="shared" si="43"/>
        <v>#REF!</v>
      </c>
      <c r="W55" s="365" t="e">
        <f t="shared" si="43"/>
        <v>#REF!</v>
      </c>
      <c r="X55" s="212" t="e">
        <f t="shared" si="4"/>
        <v>#REF!</v>
      </c>
      <c r="Y55" s="373" t="e">
        <f t="shared" si="4"/>
        <v>#REF!</v>
      </c>
      <c r="Z55" s="373" t="e">
        <f t="shared" si="4"/>
        <v>#REF!</v>
      </c>
      <c r="AA55" s="373" t="e">
        <f t="shared" si="4"/>
        <v>#REF!</v>
      </c>
      <c r="AB55" s="214" t="e">
        <f t="shared" si="4"/>
        <v>#REF!</v>
      </c>
      <c r="AC55" s="375" t="e">
        <f t="shared" si="4"/>
        <v>#REF!</v>
      </c>
    </row>
    <row r="56" spans="2:31" s="73" customFormat="1" x14ac:dyDescent="0.3">
      <c r="B56" s="120">
        <v>5.0999999999999996</v>
      </c>
      <c r="C56" s="177" t="s">
        <v>46</v>
      </c>
      <c r="D56" s="144" t="s">
        <v>96</v>
      </c>
      <c r="E56" s="178" t="s">
        <v>57</v>
      </c>
      <c r="F56" s="32" t="e">
        <f>#REF!</f>
        <v>#REF!</v>
      </c>
      <c r="G56" s="31" t="e">
        <f>#REF!</f>
        <v>#REF!</v>
      </c>
      <c r="H56" s="31" t="e">
        <f>#REF!</f>
        <v>#REF!</v>
      </c>
      <c r="I56" s="31" t="e">
        <f>#REF!</f>
        <v>#REF!</v>
      </c>
      <c r="J56" s="70" t="e">
        <f>#REF!</f>
        <v>#REF!</v>
      </c>
      <c r="K56" s="87" t="e">
        <f t="shared" si="2"/>
        <v>#REF!</v>
      </c>
      <c r="L56" s="32">
        <v>0</v>
      </c>
      <c r="M56" s="31">
        <v>391990.03</v>
      </c>
      <c r="N56" s="31">
        <v>0</v>
      </c>
      <c r="O56" s="393">
        <v>1391635</v>
      </c>
      <c r="P56" s="70">
        <v>0</v>
      </c>
      <c r="Q56" s="72">
        <f t="shared" si="3"/>
        <v>1783625.03</v>
      </c>
      <c r="R56" s="88" t="e">
        <f t="shared" si="43"/>
        <v>#REF!</v>
      </c>
      <c r="S56" s="88" t="e">
        <f t="shared" si="43"/>
        <v>#REF!</v>
      </c>
      <c r="T56" s="88" t="e">
        <f t="shared" si="43"/>
        <v>#REF!</v>
      </c>
      <c r="U56" s="88" t="e">
        <f t="shared" si="43"/>
        <v>#REF!</v>
      </c>
      <c r="V56" s="88" t="e">
        <f t="shared" si="43"/>
        <v>#REF!</v>
      </c>
      <c r="W56" s="72" t="e">
        <f t="shared" si="43"/>
        <v>#REF!</v>
      </c>
      <c r="X56" s="230" t="e">
        <f t="shared" si="4"/>
        <v>#REF!</v>
      </c>
      <c r="Y56" s="230" t="e">
        <f t="shared" si="4"/>
        <v>#REF!</v>
      </c>
      <c r="Z56" s="230" t="e">
        <f t="shared" si="4"/>
        <v>#REF!</v>
      </c>
      <c r="AA56" s="230" t="e">
        <f t="shared" si="4"/>
        <v>#REF!</v>
      </c>
      <c r="AB56" s="230" t="e">
        <f t="shared" si="4"/>
        <v>#REF!</v>
      </c>
      <c r="AC56" s="231" t="e">
        <f t="shared" si="4"/>
        <v>#REF!</v>
      </c>
    </row>
    <row r="57" spans="2:31" s="73" customFormat="1" x14ac:dyDescent="0.3">
      <c r="B57" s="89">
        <v>5.0999999999999996</v>
      </c>
      <c r="C57" s="178" t="s">
        <v>46</v>
      </c>
      <c r="D57" s="144" t="s">
        <v>90</v>
      </c>
      <c r="E57" s="178" t="s">
        <v>17</v>
      </c>
      <c r="F57" s="32" t="e">
        <f>#REF!</f>
        <v>#REF!</v>
      </c>
      <c r="G57" s="31" t="e">
        <f>#REF!</f>
        <v>#REF!</v>
      </c>
      <c r="H57" s="31" t="e">
        <f>#REF!</f>
        <v>#REF!</v>
      </c>
      <c r="I57" s="31" t="e">
        <f>#REF!</f>
        <v>#REF!</v>
      </c>
      <c r="J57" s="70" t="e">
        <f>#REF!</f>
        <v>#REF!</v>
      </c>
      <c r="K57" s="87" t="e">
        <f t="shared" si="2"/>
        <v>#REF!</v>
      </c>
      <c r="L57" s="32">
        <v>0</v>
      </c>
      <c r="M57" s="31">
        <v>714423.36</v>
      </c>
      <c r="N57" s="31">
        <v>0</v>
      </c>
      <c r="O57" s="393">
        <v>41039</v>
      </c>
      <c r="P57" s="70">
        <v>0</v>
      </c>
      <c r="Q57" s="72">
        <f t="shared" si="3"/>
        <v>755462.36</v>
      </c>
      <c r="R57" s="88" t="e">
        <f t="shared" si="43"/>
        <v>#REF!</v>
      </c>
      <c r="S57" s="31" t="e">
        <f t="shared" si="43"/>
        <v>#REF!</v>
      </c>
      <c r="T57" s="31" t="e">
        <f t="shared" si="43"/>
        <v>#REF!</v>
      </c>
      <c r="U57" s="31" t="e">
        <f t="shared" si="43"/>
        <v>#REF!</v>
      </c>
      <c r="V57" s="70" t="e">
        <f t="shared" si="43"/>
        <v>#REF!</v>
      </c>
      <c r="W57" s="72" t="e">
        <f t="shared" si="43"/>
        <v>#REF!</v>
      </c>
      <c r="X57" s="230" t="e">
        <f t="shared" si="4"/>
        <v>#REF!</v>
      </c>
      <c r="Y57" s="232" t="e">
        <f t="shared" si="4"/>
        <v>#REF!</v>
      </c>
      <c r="Z57" s="232" t="e">
        <f t="shared" si="4"/>
        <v>#REF!</v>
      </c>
      <c r="AA57" s="232" t="e">
        <f t="shared" si="4"/>
        <v>#REF!</v>
      </c>
      <c r="AB57" s="233" t="e">
        <f t="shared" si="4"/>
        <v>#REF!</v>
      </c>
      <c r="AC57" s="231" t="e">
        <f t="shared" si="4"/>
        <v>#REF!</v>
      </c>
      <c r="AE57" s="272"/>
    </row>
    <row r="58" spans="2:31" s="73" customFormat="1" x14ac:dyDescent="0.3">
      <c r="B58" s="121">
        <v>5.0999999999999996</v>
      </c>
      <c r="C58" s="186" t="s">
        <v>46</v>
      </c>
      <c r="D58" s="144" t="s">
        <v>94</v>
      </c>
      <c r="E58" s="178" t="s">
        <v>175</v>
      </c>
      <c r="F58" s="32" t="e">
        <f>#REF!</f>
        <v>#REF!</v>
      </c>
      <c r="G58" s="31" t="e">
        <f>#REF!</f>
        <v>#REF!</v>
      </c>
      <c r="H58" s="31" t="e">
        <f>#REF!</f>
        <v>#REF!</v>
      </c>
      <c r="I58" s="31" t="e">
        <f>#REF!</f>
        <v>#REF!</v>
      </c>
      <c r="J58" s="70" t="e">
        <f>#REF!</f>
        <v>#REF!</v>
      </c>
      <c r="K58" s="87" t="e">
        <f t="shared" si="2"/>
        <v>#REF!</v>
      </c>
      <c r="L58" s="32">
        <v>201235.18</v>
      </c>
      <c r="M58" s="31">
        <v>342557.43</v>
      </c>
      <c r="N58" s="31">
        <v>0</v>
      </c>
      <c r="O58" s="31">
        <v>0</v>
      </c>
      <c r="P58" s="70">
        <v>0</v>
      </c>
      <c r="Q58" s="72">
        <f t="shared" si="3"/>
        <v>543792.61</v>
      </c>
      <c r="R58" s="88" t="e">
        <f t="shared" si="43"/>
        <v>#REF!</v>
      </c>
      <c r="S58" s="31" t="e">
        <f t="shared" si="43"/>
        <v>#REF!</v>
      </c>
      <c r="T58" s="31" t="e">
        <f t="shared" si="43"/>
        <v>#REF!</v>
      </c>
      <c r="U58" s="31" t="e">
        <f t="shared" si="43"/>
        <v>#REF!</v>
      </c>
      <c r="V58" s="70" t="e">
        <f t="shared" si="43"/>
        <v>#REF!</v>
      </c>
      <c r="W58" s="72" t="e">
        <f t="shared" si="43"/>
        <v>#REF!</v>
      </c>
      <c r="X58" s="230" t="e">
        <f t="shared" si="4"/>
        <v>#REF!</v>
      </c>
      <c r="Y58" s="232" t="e">
        <f t="shared" si="4"/>
        <v>#REF!</v>
      </c>
      <c r="Z58" s="232" t="e">
        <f t="shared" si="4"/>
        <v>#REF!</v>
      </c>
      <c r="AA58" s="232" t="e">
        <f t="shared" si="4"/>
        <v>#REF!</v>
      </c>
      <c r="AB58" s="233" t="e">
        <f t="shared" si="4"/>
        <v>#REF!</v>
      </c>
      <c r="AC58" s="231" t="e">
        <f t="shared" si="4"/>
        <v>#REF!</v>
      </c>
    </row>
    <row r="59" spans="2:31" s="306" customFormat="1" ht="15" thickBot="1" x14ac:dyDescent="0.35">
      <c r="B59" s="434"/>
      <c r="C59" s="435"/>
      <c r="D59" s="436"/>
      <c r="E59" s="437"/>
      <c r="F59" s="430" t="e">
        <f>SUM(F55:F58)</f>
        <v>#REF!</v>
      </c>
      <c r="G59" s="429" t="e">
        <f t="shared" ref="G59:W59" si="57">SUM(G55:G58)</f>
        <v>#REF!</v>
      </c>
      <c r="H59" s="429" t="e">
        <f t="shared" si="57"/>
        <v>#REF!</v>
      </c>
      <c r="I59" s="429" t="e">
        <f t="shared" si="57"/>
        <v>#REF!</v>
      </c>
      <c r="J59" s="429" t="e">
        <f t="shared" si="57"/>
        <v>#REF!</v>
      </c>
      <c r="K59" s="431" t="e">
        <f t="shared" si="57"/>
        <v>#REF!</v>
      </c>
      <c r="L59" s="430">
        <f t="shared" si="57"/>
        <v>201235.18</v>
      </c>
      <c r="M59" s="429">
        <f t="shared" si="57"/>
        <v>1448970.82</v>
      </c>
      <c r="N59" s="429">
        <f t="shared" si="57"/>
        <v>0</v>
      </c>
      <c r="O59" s="429">
        <f t="shared" si="57"/>
        <v>1432674</v>
      </c>
      <c r="P59" s="429">
        <f t="shared" si="57"/>
        <v>0</v>
      </c>
      <c r="Q59" s="432">
        <f t="shared" si="57"/>
        <v>3082880</v>
      </c>
      <c r="R59" s="57" t="e">
        <f t="shared" si="57"/>
        <v>#REF!</v>
      </c>
      <c r="S59" s="29" t="e">
        <f t="shared" si="57"/>
        <v>#REF!</v>
      </c>
      <c r="T59" s="29" t="e">
        <f t="shared" si="57"/>
        <v>#REF!</v>
      </c>
      <c r="U59" s="29" t="e">
        <f t="shared" si="57"/>
        <v>#REF!</v>
      </c>
      <c r="V59" s="29" t="e">
        <f t="shared" si="57"/>
        <v>#REF!</v>
      </c>
      <c r="W59" s="48" t="e">
        <f t="shared" si="57"/>
        <v>#REF!</v>
      </c>
      <c r="X59" s="206" t="e">
        <f t="shared" ref="X59" si="58">L59/F59</f>
        <v>#REF!</v>
      </c>
      <c r="Y59" s="220" t="e">
        <f t="shared" ref="Y59" si="59">M59/G59</f>
        <v>#REF!</v>
      </c>
      <c r="Z59" s="220" t="e">
        <f t="shared" ref="Z59" si="60">N59/H59</f>
        <v>#REF!</v>
      </c>
      <c r="AA59" s="220" t="e">
        <f t="shared" ref="AA59" si="61">O59/I59</f>
        <v>#REF!</v>
      </c>
      <c r="AB59" s="221" t="e">
        <f t="shared" ref="AB59" si="62">P59/J59</f>
        <v>#REF!</v>
      </c>
      <c r="AC59" s="207" t="e">
        <f t="shared" ref="AC59" si="63">Q59/K59</f>
        <v>#REF!</v>
      </c>
    </row>
    <row r="60" spans="2:31" s="306" customFormat="1" x14ac:dyDescent="0.3">
      <c r="B60" s="449"/>
      <c r="C60" s="76"/>
      <c r="D60" s="75"/>
      <c r="E60" s="399"/>
      <c r="F60" s="308"/>
      <c r="G60" s="308"/>
      <c r="H60" s="308"/>
      <c r="I60" s="308"/>
      <c r="J60" s="308"/>
      <c r="K60" s="308"/>
      <c r="L60" s="309"/>
      <c r="M60" s="308"/>
      <c r="N60" s="309"/>
      <c r="O60" s="309"/>
      <c r="P60" s="309"/>
      <c r="Q60" s="309"/>
      <c r="R60" s="309"/>
      <c r="S60" s="309"/>
      <c r="T60" s="309"/>
      <c r="U60" s="309"/>
      <c r="V60" s="309"/>
      <c r="W60" s="309"/>
      <c r="X60" s="310"/>
      <c r="Y60" s="310"/>
      <c r="Z60" s="310"/>
      <c r="AA60" s="310"/>
      <c r="AB60" s="310"/>
      <c r="AC60" s="310"/>
    </row>
    <row r="61" spans="2:31" s="1" customFormat="1" x14ac:dyDescent="0.3">
      <c r="B61" s="121">
        <v>5.2</v>
      </c>
      <c r="C61" s="178" t="s">
        <v>24</v>
      </c>
      <c r="D61" s="144" t="s">
        <v>98</v>
      </c>
      <c r="E61" s="22" t="s">
        <v>13</v>
      </c>
      <c r="F61" s="32" t="e">
        <f>#REF!</f>
        <v>#REF!</v>
      </c>
      <c r="G61" s="31" t="e">
        <f>#REF!</f>
        <v>#REF!</v>
      </c>
      <c r="H61" s="31" t="e">
        <f>#REF!</f>
        <v>#REF!</v>
      </c>
      <c r="I61" s="31" t="e">
        <f>#REF!</f>
        <v>#REF!</v>
      </c>
      <c r="J61" s="70" t="e">
        <f>#REF!</f>
        <v>#REF!</v>
      </c>
      <c r="K61" s="72" t="e">
        <f t="shared" si="2"/>
        <v>#REF!</v>
      </c>
      <c r="L61" s="32">
        <v>231199.26</v>
      </c>
      <c r="M61" s="31">
        <v>192790.14</v>
      </c>
      <c r="N61" s="28">
        <v>0</v>
      </c>
      <c r="O61" s="393">
        <v>26632.980000000003</v>
      </c>
      <c r="P61" s="40">
        <v>0</v>
      </c>
      <c r="Q61" s="44">
        <f t="shared" si="3"/>
        <v>450622.38</v>
      </c>
      <c r="R61" s="54" t="e">
        <f t="shared" si="43"/>
        <v>#REF!</v>
      </c>
      <c r="S61" s="28" t="e">
        <f t="shared" si="43"/>
        <v>#REF!</v>
      </c>
      <c r="T61" s="28" t="e">
        <f t="shared" si="43"/>
        <v>#REF!</v>
      </c>
      <c r="U61" s="28" t="e">
        <f t="shared" si="43"/>
        <v>#REF!</v>
      </c>
      <c r="V61" s="40" t="e">
        <f t="shared" si="43"/>
        <v>#REF!</v>
      </c>
      <c r="W61" s="44" t="e">
        <f t="shared" si="43"/>
        <v>#REF!</v>
      </c>
      <c r="X61" s="208" t="e">
        <f t="shared" si="4"/>
        <v>#REF!</v>
      </c>
      <c r="Y61" s="209" t="e">
        <f t="shared" si="4"/>
        <v>#REF!</v>
      </c>
      <c r="Z61" s="209" t="e">
        <f t="shared" si="4"/>
        <v>#REF!</v>
      </c>
      <c r="AA61" s="209" t="e">
        <f t="shared" si="4"/>
        <v>#REF!</v>
      </c>
      <c r="AB61" s="210" t="e">
        <f t="shared" si="4"/>
        <v>#REF!</v>
      </c>
      <c r="AC61" s="211" t="e">
        <f t="shared" si="4"/>
        <v>#REF!</v>
      </c>
    </row>
    <row r="62" spans="2:31" s="306" customFormat="1" x14ac:dyDescent="0.3">
      <c r="B62" s="434"/>
      <c r="C62" s="436"/>
      <c r="D62" s="436"/>
      <c r="E62" s="452"/>
      <c r="F62" s="378"/>
      <c r="G62" s="378"/>
      <c r="H62" s="378"/>
      <c r="I62" s="378"/>
      <c r="J62" s="378"/>
      <c r="K62" s="378"/>
      <c r="L62" s="379"/>
      <c r="M62" s="378"/>
      <c r="N62" s="379"/>
      <c r="O62" s="379"/>
      <c r="P62" s="379"/>
      <c r="Q62" s="379"/>
      <c r="R62" s="379"/>
      <c r="S62" s="379"/>
      <c r="T62" s="379"/>
      <c r="U62" s="379"/>
      <c r="V62" s="379"/>
      <c r="W62" s="379"/>
      <c r="X62" s="453"/>
      <c r="Y62" s="453"/>
      <c r="Z62" s="453"/>
      <c r="AA62" s="453"/>
      <c r="AB62" s="453"/>
      <c r="AC62" s="453"/>
    </row>
    <row r="63" spans="2:31" s="306" customFormat="1" x14ac:dyDescent="0.3">
      <c r="B63" s="74"/>
      <c r="C63" s="76"/>
      <c r="D63" s="75"/>
      <c r="E63" s="399"/>
      <c r="F63" s="308"/>
      <c r="G63" s="308"/>
      <c r="H63" s="308"/>
      <c r="I63" s="308"/>
      <c r="J63" s="308"/>
      <c r="K63" s="308"/>
      <c r="L63" s="309"/>
      <c r="M63" s="308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10"/>
      <c r="Y63" s="310"/>
      <c r="Z63" s="310"/>
      <c r="AA63" s="310"/>
      <c r="AB63" s="310"/>
      <c r="AC63" s="310"/>
    </row>
    <row r="64" spans="2:31" s="1" customFormat="1" x14ac:dyDescent="0.3">
      <c r="B64" s="89">
        <v>5.3</v>
      </c>
      <c r="C64" s="178" t="s">
        <v>68</v>
      </c>
      <c r="D64" s="144" t="s">
        <v>95</v>
      </c>
      <c r="E64" s="22" t="s">
        <v>58</v>
      </c>
      <c r="F64" s="32" t="e">
        <f>#REF!</f>
        <v>#REF!</v>
      </c>
      <c r="G64" s="31" t="e">
        <f>#REF!</f>
        <v>#REF!</v>
      </c>
      <c r="H64" s="31" t="e">
        <f>#REF!</f>
        <v>#REF!</v>
      </c>
      <c r="I64" s="31" t="e">
        <f>#REF!</f>
        <v>#REF!</v>
      </c>
      <c r="J64" s="70" t="e">
        <f>#REF!</f>
        <v>#REF!</v>
      </c>
      <c r="K64" s="72" t="e">
        <f t="shared" si="2"/>
        <v>#REF!</v>
      </c>
      <c r="L64" s="43">
        <v>0</v>
      </c>
      <c r="M64" s="31">
        <v>0</v>
      </c>
      <c r="N64" s="28">
        <v>0</v>
      </c>
      <c r="O64" s="28">
        <v>0</v>
      </c>
      <c r="P64" s="390">
        <v>955313.87</v>
      </c>
      <c r="Q64" s="44">
        <f t="shared" si="3"/>
        <v>955313.87</v>
      </c>
      <c r="R64" s="54" t="e">
        <f t="shared" si="43"/>
        <v>#REF!</v>
      </c>
      <c r="S64" s="28" t="e">
        <f t="shared" si="43"/>
        <v>#REF!</v>
      </c>
      <c r="T64" s="28" t="e">
        <f t="shared" si="43"/>
        <v>#REF!</v>
      </c>
      <c r="U64" s="28" t="e">
        <f t="shared" si="43"/>
        <v>#REF!</v>
      </c>
      <c r="V64" s="40" t="e">
        <f t="shared" si="43"/>
        <v>#REF!</v>
      </c>
      <c r="W64" s="44" t="e">
        <f t="shared" si="43"/>
        <v>#REF!</v>
      </c>
      <c r="X64" s="208" t="e">
        <f t="shared" si="4"/>
        <v>#REF!</v>
      </c>
      <c r="Y64" s="209" t="e">
        <f t="shared" si="4"/>
        <v>#REF!</v>
      </c>
      <c r="Z64" s="209" t="e">
        <f t="shared" si="4"/>
        <v>#REF!</v>
      </c>
      <c r="AA64" s="209" t="e">
        <f t="shared" si="4"/>
        <v>#REF!</v>
      </c>
      <c r="AB64" s="210" t="e">
        <f t="shared" si="4"/>
        <v>#REF!</v>
      </c>
      <c r="AC64" s="211" t="e">
        <f t="shared" si="4"/>
        <v>#REF!</v>
      </c>
    </row>
    <row r="65" spans="2:29" s="1" customFormat="1" x14ac:dyDescent="0.3">
      <c r="B65" s="121">
        <v>5.3</v>
      </c>
      <c r="C65" s="186" t="s">
        <v>68</v>
      </c>
      <c r="D65" s="144" t="s">
        <v>92</v>
      </c>
      <c r="E65" s="178" t="s">
        <v>19</v>
      </c>
      <c r="F65" s="32" t="e">
        <f>#REF!</f>
        <v>#REF!</v>
      </c>
      <c r="G65" s="31" t="e">
        <f>#REF!</f>
        <v>#REF!</v>
      </c>
      <c r="H65" s="31" t="e">
        <f>#REF!</f>
        <v>#REF!</v>
      </c>
      <c r="I65" s="31" t="e">
        <f>#REF!</f>
        <v>#REF!</v>
      </c>
      <c r="J65" s="70" t="e">
        <f>#REF!</f>
        <v>#REF!</v>
      </c>
      <c r="K65" s="72" t="e">
        <f t="shared" si="2"/>
        <v>#REF!</v>
      </c>
      <c r="L65" s="43">
        <v>0</v>
      </c>
      <c r="M65" s="31">
        <v>1043849.31</v>
      </c>
      <c r="N65" s="28">
        <v>0</v>
      </c>
      <c r="O65" s="28">
        <v>0</v>
      </c>
      <c r="P65" s="40">
        <v>0</v>
      </c>
      <c r="Q65" s="44">
        <f t="shared" si="3"/>
        <v>1043849.31</v>
      </c>
      <c r="R65" s="54" t="e">
        <f t="shared" si="43"/>
        <v>#REF!</v>
      </c>
      <c r="S65" s="28" t="e">
        <f t="shared" si="43"/>
        <v>#REF!</v>
      </c>
      <c r="T65" s="28" t="e">
        <f t="shared" si="43"/>
        <v>#REF!</v>
      </c>
      <c r="U65" s="28" t="e">
        <f t="shared" si="43"/>
        <v>#REF!</v>
      </c>
      <c r="V65" s="40" t="e">
        <f t="shared" si="43"/>
        <v>#REF!</v>
      </c>
      <c r="W65" s="44" t="e">
        <f t="shared" si="43"/>
        <v>#REF!</v>
      </c>
      <c r="X65" s="208" t="e">
        <f t="shared" si="4"/>
        <v>#REF!</v>
      </c>
      <c r="Y65" s="209" t="e">
        <f t="shared" si="4"/>
        <v>#REF!</v>
      </c>
      <c r="Z65" s="209" t="e">
        <f t="shared" si="4"/>
        <v>#REF!</v>
      </c>
      <c r="AA65" s="209" t="e">
        <f t="shared" si="4"/>
        <v>#REF!</v>
      </c>
      <c r="AB65" s="210" t="e">
        <f t="shared" si="4"/>
        <v>#REF!</v>
      </c>
      <c r="AC65" s="211" t="e">
        <f t="shared" si="4"/>
        <v>#REF!</v>
      </c>
    </row>
    <row r="66" spans="2:29" s="306" customFormat="1" ht="15" thickBot="1" x14ac:dyDescent="0.35">
      <c r="B66" s="434"/>
      <c r="C66" s="435"/>
      <c r="D66" s="436"/>
      <c r="E66" s="437"/>
      <c r="F66" s="430" t="e">
        <f>SUM(F64:F65)</f>
        <v>#REF!</v>
      </c>
      <c r="G66" s="429" t="e">
        <f t="shared" ref="G66:W66" si="64">SUM(G64:G65)</f>
        <v>#REF!</v>
      </c>
      <c r="H66" s="429" t="e">
        <f t="shared" si="64"/>
        <v>#REF!</v>
      </c>
      <c r="I66" s="429" t="e">
        <f t="shared" si="64"/>
        <v>#REF!</v>
      </c>
      <c r="J66" s="429" t="e">
        <f t="shared" si="64"/>
        <v>#REF!</v>
      </c>
      <c r="K66" s="431" t="e">
        <f t="shared" si="64"/>
        <v>#REF!</v>
      </c>
      <c r="L66" s="430">
        <f t="shared" si="64"/>
        <v>0</v>
      </c>
      <c r="M66" s="429">
        <f t="shared" si="64"/>
        <v>1043849.31</v>
      </c>
      <c r="N66" s="429">
        <f t="shared" si="64"/>
        <v>0</v>
      </c>
      <c r="O66" s="429">
        <f t="shared" si="64"/>
        <v>0</v>
      </c>
      <c r="P66" s="429">
        <f t="shared" si="64"/>
        <v>955313.87</v>
      </c>
      <c r="Q66" s="432">
        <f t="shared" si="64"/>
        <v>1999163.1800000002</v>
      </c>
      <c r="R66" s="57" t="e">
        <f t="shared" si="64"/>
        <v>#REF!</v>
      </c>
      <c r="S66" s="29" t="e">
        <f t="shared" si="64"/>
        <v>#REF!</v>
      </c>
      <c r="T66" s="29" t="e">
        <f t="shared" si="64"/>
        <v>#REF!</v>
      </c>
      <c r="U66" s="29" t="e">
        <f t="shared" si="64"/>
        <v>#REF!</v>
      </c>
      <c r="V66" s="29" t="e">
        <f t="shared" si="64"/>
        <v>#REF!</v>
      </c>
      <c r="W66" s="48" t="e">
        <f t="shared" si="64"/>
        <v>#REF!</v>
      </c>
      <c r="X66" s="242" t="e">
        <f t="shared" ref="X66" si="65">L66/F66</f>
        <v>#REF!</v>
      </c>
      <c r="Y66" s="223" t="e">
        <f t="shared" ref="Y66" si="66">M66/G66</f>
        <v>#REF!</v>
      </c>
      <c r="Z66" s="223" t="e">
        <f t="shared" ref="Z66" si="67">N66/H66</f>
        <v>#REF!</v>
      </c>
      <c r="AA66" s="223" t="e">
        <f t="shared" ref="AA66" si="68">O66/I66</f>
        <v>#REF!</v>
      </c>
      <c r="AB66" s="223" t="e">
        <f t="shared" ref="AB66" si="69">P66/J66</f>
        <v>#REF!</v>
      </c>
      <c r="AC66" s="225" t="e">
        <f t="shared" ref="AC66" si="70">Q66/K66</f>
        <v>#REF!</v>
      </c>
    </row>
    <row r="67" spans="2:29" s="306" customFormat="1" x14ac:dyDescent="0.3">
      <c r="B67" s="74"/>
      <c r="C67" s="76"/>
      <c r="D67" s="75"/>
      <c r="E67" s="399"/>
      <c r="F67" s="308"/>
      <c r="G67" s="308"/>
      <c r="H67" s="308"/>
      <c r="I67" s="308"/>
      <c r="J67" s="308"/>
      <c r="K67" s="308"/>
      <c r="L67" s="309"/>
      <c r="M67" s="308"/>
      <c r="N67" s="309"/>
      <c r="O67" s="309"/>
      <c r="P67" s="309"/>
      <c r="Q67" s="309"/>
      <c r="R67" s="309"/>
      <c r="S67" s="309"/>
      <c r="T67" s="309"/>
      <c r="U67" s="309"/>
      <c r="V67" s="309"/>
      <c r="W67" s="309"/>
      <c r="X67" s="310"/>
      <c r="Y67" s="310"/>
      <c r="Z67" s="310"/>
      <c r="AA67" s="310"/>
      <c r="AB67" s="310"/>
      <c r="AC67" s="310"/>
    </row>
    <row r="68" spans="2:29" s="73" customFormat="1" x14ac:dyDescent="0.3">
      <c r="B68" s="121">
        <v>5.4</v>
      </c>
      <c r="C68" s="186" t="s">
        <v>45</v>
      </c>
      <c r="D68" s="144" t="s">
        <v>97</v>
      </c>
      <c r="E68" s="178" t="s">
        <v>59</v>
      </c>
      <c r="F68" s="32" t="e">
        <f>#REF!</f>
        <v>#REF!</v>
      </c>
      <c r="G68" s="31" t="e">
        <f>#REF!</f>
        <v>#REF!</v>
      </c>
      <c r="H68" s="31" t="e">
        <f>#REF!</f>
        <v>#REF!</v>
      </c>
      <c r="I68" s="31" t="e">
        <f>#REF!</f>
        <v>#REF!</v>
      </c>
      <c r="J68" s="70" t="e">
        <f>#REF!</f>
        <v>#REF!</v>
      </c>
      <c r="K68" s="90" t="e">
        <f t="shared" si="2"/>
        <v>#REF!</v>
      </c>
      <c r="L68" s="32">
        <v>0</v>
      </c>
      <c r="M68" s="31">
        <v>591756.56000000006</v>
      </c>
      <c r="N68" s="31">
        <v>0</v>
      </c>
      <c r="O68" s="31">
        <v>0</v>
      </c>
      <c r="P68" s="70">
        <v>0</v>
      </c>
      <c r="Q68" s="72">
        <f t="shared" si="3"/>
        <v>591756.56000000006</v>
      </c>
      <c r="R68" s="54" t="e">
        <f t="shared" si="43"/>
        <v>#REF!</v>
      </c>
      <c r="S68" s="28" t="e">
        <f t="shared" si="43"/>
        <v>#REF!</v>
      </c>
      <c r="T68" s="28" t="e">
        <f t="shared" si="43"/>
        <v>#REF!</v>
      </c>
      <c r="U68" s="28" t="e">
        <f t="shared" si="43"/>
        <v>#REF!</v>
      </c>
      <c r="V68" s="40" t="e">
        <f t="shared" si="43"/>
        <v>#REF!</v>
      </c>
      <c r="W68" s="44" t="e">
        <f t="shared" si="43"/>
        <v>#REF!</v>
      </c>
      <c r="X68" s="208" t="e">
        <f t="shared" si="4"/>
        <v>#REF!</v>
      </c>
      <c r="Y68" s="209" t="e">
        <f t="shared" si="4"/>
        <v>#REF!</v>
      </c>
      <c r="Z68" s="209" t="e">
        <f t="shared" si="4"/>
        <v>#REF!</v>
      </c>
      <c r="AA68" s="209" t="e">
        <f t="shared" si="4"/>
        <v>#REF!</v>
      </c>
      <c r="AB68" s="210" t="e">
        <f t="shared" si="4"/>
        <v>#REF!</v>
      </c>
      <c r="AC68" s="211" t="e">
        <f t="shared" si="4"/>
        <v>#REF!</v>
      </c>
    </row>
    <row r="69" spans="2:29" s="73" customFormat="1" x14ac:dyDescent="0.3">
      <c r="B69" s="121">
        <v>5.4</v>
      </c>
      <c r="C69" s="186" t="s">
        <v>45</v>
      </c>
      <c r="D69" s="144" t="s">
        <v>93</v>
      </c>
      <c r="E69" s="178" t="s">
        <v>31</v>
      </c>
      <c r="F69" s="32" t="e">
        <f>#REF!</f>
        <v>#REF!</v>
      </c>
      <c r="G69" s="31" t="e">
        <f>#REF!</f>
        <v>#REF!</v>
      </c>
      <c r="H69" s="31" t="e">
        <f>#REF!</f>
        <v>#REF!</v>
      </c>
      <c r="I69" s="31" t="e">
        <f>#REF!</f>
        <v>#REF!</v>
      </c>
      <c r="J69" s="70" t="e">
        <f>#REF!</f>
        <v>#REF!</v>
      </c>
      <c r="K69" s="90" t="e">
        <f t="shared" si="2"/>
        <v>#REF!</v>
      </c>
      <c r="L69" s="127">
        <v>0</v>
      </c>
      <c r="M69" s="125">
        <v>281078.59999999998</v>
      </c>
      <c r="N69" s="125">
        <v>0</v>
      </c>
      <c r="O69" s="125">
        <v>0</v>
      </c>
      <c r="P69" s="71">
        <v>0</v>
      </c>
      <c r="Q69" s="72">
        <f t="shared" si="3"/>
        <v>281078.59999999998</v>
      </c>
      <c r="R69" s="54" t="e">
        <f t="shared" ref="R69:W112" si="71">F69-L69</f>
        <v>#REF!</v>
      </c>
      <c r="S69" s="28" t="e">
        <f t="shared" si="71"/>
        <v>#REF!</v>
      </c>
      <c r="T69" s="28" t="e">
        <f t="shared" si="71"/>
        <v>#REF!</v>
      </c>
      <c r="U69" s="28" t="e">
        <f t="shared" si="71"/>
        <v>#REF!</v>
      </c>
      <c r="V69" s="40" t="e">
        <f t="shared" si="71"/>
        <v>#REF!</v>
      </c>
      <c r="W69" s="44" t="e">
        <f t="shared" si="71"/>
        <v>#REF!</v>
      </c>
      <c r="X69" s="208" t="e">
        <f t="shared" si="4"/>
        <v>#REF!</v>
      </c>
      <c r="Y69" s="209" t="e">
        <f t="shared" si="4"/>
        <v>#REF!</v>
      </c>
      <c r="Z69" s="209" t="e">
        <f t="shared" si="4"/>
        <v>#REF!</v>
      </c>
      <c r="AA69" s="209" t="e">
        <f t="shared" si="4"/>
        <v>#REF!</v>
      </c>
      <c r="AB69" s="210" t="e">
        <f t="shared" si="4"/>
        <v>#REF!</v>
      </c>
      <c r="AC69" s="211" t="e">
        <f t="shared" si="4"/>
        <v>#REF!</v>
      </c>
    </row>
    <row r="70" spans="2:29" s="306" customFormat="1" ht="15" thickBot="1" x14ac:dyDescent="0.35">
      <c r="B70" s="434"/>
      <c r="C70" s="435"/>
      <c r="D70" s="436"/>
      <c r="E70" s="437"/>
      <c r="F70" s="430" t="e">
        <f>SUM(F68:F69)</f>
        <v>#REF!</v>
      </c>
      <c r="G70" s="429" t="e">
        <f t="shared" ref="G70:W70" si="72">SUM(G68:G69)</f>
        <v>#REF!</v>
      </c>
      <c r="H70" s="429" t="e">
        <f t="shared" si="72"/>
        <v>#REF!</v>
      </c>
      <c r="I70" s="429" t="e">
        <f t="shared" si="72"/>
        <v>#REF!</v>
      </c>
      <c r="J70" s="429" t="e">
        <f t="shared" si="72"/>
        <v>#REF!</v>
      </c>
      <c r="K70" s="431" t="e">
        <f t="shared" si="72"/>
        <v>#REF!</v>
      </c>
      <c r="L70" s="430">
        <f t="shared" si="72"/>
        <v>0</v>
      </c>
      <c r="M70" s="429">
        <f t="shared" si="72"/>
        <v>872835.16</v>
      </c>
      <c r="N70" s="429">
        <f t="shared" si="72"/>
        <v>0</v>
      </c>
      <c r="O70" s="429">
        <f t="shared" si="72"/>
        <v>0</v>
      </c>
      <c r="P70" s="429">
        <f t="shared" si="72"/>
        <v>0</v>
      </c>
      <c r="Q70" s="432">
        <f t="shared" si="72"/>
        <v>872835.16</v>
      </c>
      <c r="R70" s="57" t="e">
        <f t="shared" si="72"/>
        <v>#REF!</v>
      </c>
      <c r="S70" s="29" t="e">
        <f t="shared" si="72"/>
        <v>#REF!</v>
      </c>
      <c r="T70" s="29" t="e">
        <f t="shared" si="72"/>
        <v>#REF!</v>
      </c>
      <c r="U70" s="29" t="e">
        <f t="shared" si="72"/>
        <v>#REF!</v>
      </c>
      <c r="V70" s="29" t="e">
        <f t="shared" si="72"/>
        <v>#REF!</v>
      </c>
      <c r="W70" s="48" t="e">
        <f t="shared" si="72"/>
        <v>#REF!</v>
      </c>
      <c r="X70" s="208" t="e">
        <f t="shared" ref="X70" si="73">L70/F70</f>
        <v>#REF!</v>
      </c>
      <c r="Y70" s="209" t="e">
        <f t="shared" ref="Y70" si="74">M70/G70</f>
        <v>#REF!</v>
      </c>
      <c r="Z70" s="209" t="e">
        <f t="shared" ref="Z70" si="75">N70/H70</f>
        <v>#REF!</v>
      </c>
      <c r="AA70" s="209" t="e">
        <f t="shared" ref="AA70" si="76">O70/I70</f>
        <v>#REF!</v>
      </c>
      <c r="AB70" s="210" t="e">
        <f t="shared" ref="AB70" si="77">P70/J70</f>
        <v>#REF!</v>
      </c>
      <c r="AC70" s="211" t="e">
        <f t="shared" ref="AC70" si="78">Q70/K70</f>
        <v>#REF!</v>
      </c>
    </row>
    <row r="71" spans="2:29" s="306" customFormat="1" x14ac:dyDescent="0.3">
      <c r="B71" s="74"/>
      <c r="C71" s="76"/>
      <c r="D71" s="75"/>
      <c r="E71" s="399"/>
      <c r="F71" s="308"/>
      <c r="G71" s="308"/>
      <c r="H71" s="308"/>
      <c r="I71" s="308"/>
      <c r="J71" s="308"/>
      <c r="K71" s="308"/>
      <c r="L71" s="309"/>
      <c r="M71" s="308"/>
      <c r="N71" s="309"/>
      <c r="O71" s="309"/>
      <c r="P71" s="309"/>
      <c r="Q71" s="309"/>
      <c r="R71" s="309"/>
      <c r="S71" s="309"/>
      <c r="T71" s="309"/>
      <c r="U71" s="309"/>
      <c r="V71" s="309"/>
      <c r="W71" s="309"/>
      <c r="X71" s="310"/>
      <c r="Y71" s="310"/>
      <c r="Z71" s="310"/>
      <c r="AA71" s="310"/>
      <c r="AB71" s="310"/>
      <c r="AC71" s="310"/>
    </row>
    <row r="72" spans="2:29" s="1" customFormat="1" x14ac:dyDescent="0.3">
      <c r="B72" s="89">
        <v>5.5</v>
      </c>
      <c r="C72" s="178" t="s">
        <v>138</v>
      </c>
      <c r="D72" s="144" t="s">
        <v>108</v>
      </c>
      <c r="E72" s="178" t="s">
        <v>60</v>
      </c>
      <c r="F72" s="32" t="e">
        <f>#REF!</f>
        <v>#REF!</v>
      </c>
      <c r="G72" s="31" t="e">
        <f>#REF!</f>
        <v>#REF!</v>
      </c>
      <c r="H72" s="31" t="e">
        <f>#REF!</f>
        <v>#REF!</v>
      </c>
      <c r="I72" s="31" t="e">
        <f>#REF!</f>
        <v>#REF!</v>
      </c>
      <c r="J72" s="70" t="e">
        <f>#REF!</f>
        <v>#REF!</v>
      </c>
      <c r="K72" s="72" t="e">
        <f t="shared" si="2"/>
        <v>#REF!</v>
      </c>
      <c r="L72" s="43">
        <v>0</v>
      </c>
      <c r="M72" s="31">
        <v>40536.71</v>
      </c>
      <c r="N72" s="28">
        <v>0</v>
      </c>
      <c r="O72" s="28">
        <v>0</v>
      </c>
      <c r="P72" s="40">
        <v>0</v>
      </c>
      <c r="Q72" s="44">
        <f t="shared" si="3"/>
        <v>40536.71</v>
      </c>
      <c r="R72" s="88" t="e">
        <f t="shared" si="71"/>
        <v>#REF!</v>
      </c>
      <c r="S72" s="88" t="e">
        <f t="shared" si="71"/>
        <v>#REF!</v>
      </c>
      <c r="T72" s="88" t="e">
        <f t="shared" si="71"/>
        <v>#REF!</v>
      </c>
      <c r="U72" s="88" t="e">
        <f t="shared" si="71"/>
        <v>#REF!</v>
      </c>
      <c r="V72" s="88" t="e">
        <f t="shared" si="71"/>
        <v>#REF!</v>
      </c>
      <c r="W72" s="72" t="e">
        <f t="shared" si="71"/>
        <v>#REF!</v>
      </c>
      <c r="X72" s="230" t="e">
        <f t="shared" si="4"/>
        <v>#REF!</v>
      </c>
      <c r="Y72" s="230" t="e">
        <f t="shared" si="4"/>
        <v>#REF!</v>
      </c>
      <c r="Z72" s="230" t="e">
        <f t="shared" si="4"/>
        <v>#REF!</v>
      </c>
      <c r="AA72" s="230" t="e">
        <f t="shared" si="4"/>
        <v>#REF!</v>
      </c>
      <c r="AB72" s="230" t="e">
        <f t="shared" si="4"/>
        <v>#REF!</v>
      </c>
      <c r="AC72" s="231" t="e">
        <f t="shared" si="4"/>
        <v>#REF!</v>
      </c>
    </row>
    <row r="73" spans="2:29" s="1" customFormat="1" x14ac:dyDescent="0.3">
      <c r="B73" s="89">
        <v>6.1</v>
      </c>
      <c r="C73" s="178" t="s">
        <v>24</v>
      </c>
      <c r="D73" s="144" t="s">
        <v>107</v>
      </c>
      <c r="E73" s="22" t="s">
        <v>6</v>
      </c>
      <c r="F73" s="32" t="e">
        <f>#REF!</f>
        <v>#REF!</v>
      </c>
      <c r="G73" s="31" t="e">
        <f>#REF!</f>
        <v>#REF!</v>
      </c>
      <c r="H73" s="31" t="e">
        <f>#REF!</f>
        <v>#REF!</v>
      </c>
      <c r="I73" s="31" t="e">
        <f>#REF!</f>
        <v>#REF!</v>
      </c>
      <c r="J73" s="70" t="e">
        <f>#REF!</f>
        <v>#REF!</v>
      </c>
      <c r="K73" s="72" t="e">
        <f t="shared" si="2"/>
        <v>#REF!</v>
      </c>
      <c r="L73" s="43">
        <v>23528.720000000001</v>
      </c>
      <c r="M73" s="31">
        <v>335776.38</v>
      </c>
      <c r="N73" s="28">
        <v>0</v>
      </c>
      <c r="O73" s="28">
        <v>0</v>
      </c>
      <c r="P73" s="40">
        <v>0</v>
      </c>
      <c r="Q73" s="44">
        <f t="shared" si="3"/>
        <v>359305.1</v>
      </c>
      <c r="R73" s="54" t="e">
        <f t="shared" si="71"/>
        <v>#REF!</v>
      </c>
      <c r="S73" s="28" t="e">
        <f t="shared" si="71"/>
        <v>#REF!</v>
      </c>
      <c r="T73" s="28" t="e">
        <f t="shared" si="71"/>
        <v>#REF!</v>
      </c>
      <c r="U73" s="28" t="e">
        <f t="shared" si="71"/>
        <v>#REF!</v>
      </c>
      <c r="V73" s="40" t="e">
        <f t="shared" si="71"/>
        <v>#REF!</v>
      </c>
      <c r="W73" s="44" t="e">
        <f t="shared" si="71"/>
        <v>#REF!</v>
      </c>
      <c r="X73" s="208" t="e">
        <f t="shared" si="4"/>
        <v>#REF!</v>
      </c>
      <c r="Y73" s="209" t="e">
        <f t="shared" si="4"/>
        <v>#REF!</v>
      </c>
      <c r="Z73" s="209" t="e">
        <f t="shared" si="4"/>
        <v>#REF!</v>
      </c>
      <c r="AA73" s="209" t="e">
        <f t="shared" si="4"/>
        <v>#REF!</v>
      </c>
      <c r="AB73" s="210" t="e">
        <f t="shared" si="4"/>
        <v>#REF!</v>
      </c>
      <c r="AC73" s="211" t="e">
        <f t="shared" si="4"/>
        <v>#REF!</v>
      </c>
    </row>
    <row r="74" spans="2:29" s="306" customFormat="1" x14ac:dyDescent="0.3">
      <c r="B74" s="74"/>
      <c r="C74" s="76"/>
      <c r="D74" s="75"/>
      <c r="E74" s="399"/>
      <c r="F74" s="308"/>
      <c r="G74" s="308"/>
      <c r="H74" s="308"/>
      <c r="I74" s="308"/>
      <c r="J74" s="308"/>
      <c r="K74" s="308"/>
      <c r="L74" s="309"/>
      <c r="M74" s="308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10"/>
      <c r="Y74" s="310"/>
      <c r="Z74" s="310"/>
      <c r="AA74" s="310"/>
      <c r="AB74" s="310"/>
      <c r="AC74" s="310"/>
    </row>
    <row r="75" spans="2:29" s="306" customFormat="1" x14ac:dyDescent="0.3">
      <c r="B75" s="74"/>
      <c r="C75" s="76"/>
      <c r="D75" s="75"/>
      <c r="E75" s="399"/>
      <c r="F75" s="308"/>
      <c r="G75" s="308"/>
      <c r="H75" s="308"/>
      <c r="I75" s="308"/>
      <c r="J75" s="308"/>
      <c r="K75" s="308"/>
      <c r="L75" s="309"/>
      <c r="M75" s="308"/>
      <c r="N75" s="309"/>
      <c r="O75" s="309"/>
      <c r="P75" s="309"/>
      <c r="Q75" s="309"/>
      <c r="R75" s="309"/>
      <c r="S75" s="309"/>
      <c r="T75" s="309"/>
      <c r="U75" s="309"/>
      <c r="V75" s="309"/>
      <c r="W75" s="309"/>
      <c r="X75" s="310"/>
      <c r="Y75" s="310"/>
      <c r="Z75" s="310"/>
      <c r="AA75" s="310"/>
      <c r="AB75" s="310"/>
      <c r="AC75" s="310"/>
    </row>
    <row r="76" spans="2:29" s="1" customFormat="1" x14ac:dyDescent="0.3">
      <c r="B76" s="89">
        <v>6.2</v>
      </c>
      <c r="C76" s="178" t="s">
        <v>24</v>
      </c>
      <c r="D76" s="144"/>
      <c r="E76" s="195"/>
      <c r="F76" s="32" t="e">
        <f>#REF!</f>
        <v>#REF!</v>
      </c>
      <c r="G76" s="31" t="e">
        <f>#REF!</f>
        <v>#REF!</v>
      </c>
      <c r="H76" s="31" t="e">
        <f>#REF!</f>
        <v>#REF!</v>
      </c>
      <c r="I76" s="31" t="e">
        <f>#REF!</f>
        <v>#REF!</v>
      </c>
      <c r="J76" s="70" t="e">
        <f>#REF!</f>
        <v>#REF!</v>
      </c>
      <c r="K76" s="72" t="e">
        <f t="shared" si="2"/>
        <v>#REF!</v>
      </c>
      <c r="L76" s="43">
        <v>0</v>
      </c>
      <c r="M76" s="31">
        <v>0</v>
      </c>
      <c r="N76" s="28">
        <v>0</v>
      </c>
      <c r="O76" s="28">
        <v>0</v>
      </c>
      <c r="P76" s="40">
        <v>0</v>
      </c>
      <c r="Q76" s="44">
        <f t="shared" si="3"/>
        <v>0</v>
      </c>
      <c r="R76" s="54" t="e">
        <f t="shared" si="71"/>
        <v>#REF!</v>
      </c>
      <c r="S76" s="28" t="e">
        <f t="shared" si="71"/>
        <v>#REF!</v>
      </c>
      <c r="T76" s="28" t="e">
        <f t="shared" si="71"/>
        <v>#REF!</v>
      </c>
      <c r="U76" s="28" t="e">
        <f t="shared" si="71"/>
        <v>#REF!</v>
      </c>
      <c r="V76" s="40" t="e">
        <f t="shared" si="71"/>
        <v>#REF!</v>
      </c>
      <c r="W76" s="44" t="e">
        <f t="shared" si="71"/>
        <v>#REF!</v>
      </c>
      <c r="X76" s="208" t="e">
        <f t="shared" si="4"/>
        <v>#REF!</v>
      </c>
      <c r="Y76" s="209" t="e">
        <f t="shared" si="4"/>
        <v>#REF!</v>
      </c>
      <c r="Z76" s="209" t="e">
        <f t="shared" si="4"/>
        <v>#REF!</v>
      </c>
      <c r="AA76" s="209" t="e">
        <f t="shared" si="4"/>
        <v>#REF!</v>
      </c>
      <c r="AB76" s="210" t="e">
        <f t="shared" si="4"/>
        <v>#REF!</v>
      </c>
      <c r="AC76" s="211" t="e">
        <f t="shared" si="4"/>
        <v>#REF!</v>
      </c>
    </row>
    <row r="77" spans="2:29" s="1" customFormat="1" x14ac:dyDescent="0.3">
      <c r="B77" s="89">
        <v>6.2</v>
      </c>
      <c r="C77" s="82" t="s">
        <v>139</v>
      </c>
      <c r="D77" s="144" t="s">
        <v>110</v>
      </c>
      <c r="E77" s="22" t="s">
        <v>14</v>
      </c>
      <c r="F77" s="32" t="e">
        <f>#REF!</f>
        <v>#REF!</v>
      </c>
      <c r="G77" s="31" t="e">
        <f>#REF!</f>
        <v>#REF!</v>
      </c>
      <c r="H77" s="31" t="e">
        <f>#REF!</f>
        <v>#REF!</v>
      </c>
      <c r="I77" s="31" t="e">
        <f>#REF!</f>
        <v>#REF!</v>
      </c>
      <c r="J77" s="70" t="e">
        <f>#REF!</f>
        <v>#REF!</v>
      </c>
      <c r="K77" s="72" t="e">
        <f t="shared" si="2"/>
        <v>#REF!</v>
      </c>
      <c r="L77" s="32">
        <v>915298</v>
      </c>
      <c r="M77" s="31">
        <v>575736</v>
      </c>
      <c r="N77" s="28">
        <v>0</v>
      </c>
      <c r="O77" s="28">
        <v>0</v>
      </c>
      <c r="P77" s="40">
        <v>0</v>
      </c>
      <c r="Q77" s="44">
        <f t="shared" si="3"/>
        <v>1491034</v>
      </c>
      <c r="R77" s="54" t="e">
        <f t="shared" si="71"/>
        <v>#REF!</v>
      </c>
      <c r="S77" s="28" t="e">
        <f t="shared" si="71"/>
        <v>#REF!</v>
      </c>
      <c r="T77" s="28" t="e">
        <f t="shared" si="71"/>
        <v>#REF!</v>
      </c>
      <c r="U77" s="28" t="e">
        <f t="shared" si="71"/>
        <v>#REF!</v>
      </c>
      <c r="V77" s="40" t="e">
        <f t="shared" si="71"/>
        <v>#REF!</v>
      </c>
      <c r="W77" s="44" t="e">
        <f t="shared" si="71"/>
        <v>#REF!</v>
      </c>
      <c r="X77" s="208" t="e">
        <f t="shared" si="4"/>
        <v>#REF!</v>
      </c>
      <c r="Y77" s="209" t="e">
        <f t="shared" si="4"/>
        <v>#REF!</v>
      </c>
      <c r="Z77" s="209" t="e">
        <f t="shared" si="4"/>
        <v>#REF!</v>
      </c>
      <c r="AA77" s="209" t="e">
        <f t="shared" si="4"/>
        <v>#REF!</v>
      </c>
      <c r="AB77" s="210" t="e">
        <f t="shared" si="4"/>
        <v>#REF!</v>
      </c>
      <c r="AC77" s="211" t="e">
        <f t="shared" si="4"/>
        <v>#REF!</v>
      </c>
    </row>
    <row r="78" spans="2:29" s="306" customFormat="1" ht="15" thickBot="1" x14ac:dyDescent="0.35">
      <c r="B78" s="434"/>
      <c r="C78" s="435"/>
      <c r="D78" s="436"/>
      <c r="E78" s="437"/>
      <c r="F78" s="430" t="e">
        <f>SUM(F76:F77)</f>
        <v>#REF!</v>
      </c>
      <c r="G78" s="429" t="e">
        <f t="shared" ref="G78:W78" si="79">SUM(G76:G77)</f>
        <v>#REF!</v>
      </c>
      <c r="H78" s="429" t="e">
        <f t="shared" si="79"/>
        <v>#REF!</v>
      </c>
      <c r="I78" s="429" t="e">
        <f t="shared" si="79"/>
        <v>#REF!</v>
      </c>
      <c r="J78" s="429" t="e">
        <f t="shared" si="79"/>
        <v>#REF!</v>
      </c>
      <c r="K78" s="431" t="e">
        <f t="shared" si="79"/>
        <v>#REF!</v>
      </c>
      <c r="L78" s="430">
        <f t="shared" si="79"/>
        <v>915298</v>
      </c>
      <c r="M78" s="429">
        <f t="shared" si="79"/>
        <v>575736</v>
      </c>
      <c r="N78" s="429">
        <f t="shared" si="79"/>
        <v>0</v>
      </c>
      <c r="O78" s="429">
        <f t="shared" si="79"/>
        <v>0</v>
      </c>
      <c r="P78" s="429">
        <f t="shared" si="79"/>
        <v>0</v>
      </c>
      <c r="Q78" s="432">
        <f t="shared" si="79"/>
        <v>1491034</v>
      </c>
      <c r="R78" s="57" t="e">
        <f t="shared" si="79"/>
        <v>#REF!</v>
      </c>
      <c r="S78" s="29" t="e">
        <f t="shared" si="79"/>
        <v>#REF!</v>
      </c>
      <c r="T78" s="29" t="e">
        <f t="shared" si="79"/>
        <v>#REF!</v>
      </c>
      <c r="U78" s="29" t="e">
        <f t="shared" si="79"/>
        <v>#REF!</v>
      </c>
      <c r="V78" s="29" t="e">
        <f t="shared" si="79"/>
        <v>#REF!</v>
      </c>
      <c r="W78" s="48" t="e">
        <f t="shared" si="79"/>
        <v>#REF!</v>
      </c>
      <c r="X78" s="208" t="e">
        <f t="shared" ref="X78" si="80">L78/F78</f>
        <v>#REF!</v>
      </c>
      <c r="Y78" s="209" t="e">
        <f t="shared" ref="Y78" si="81">M78/G78</f>
        <v>#REF!</v>
      </c>
      <c r="Z78" s="209" t="e">
        <f t="shared" ref="Z78" si="82">N78/H78</f>
        <v>#REF!</v>
      </c>
      <c r="AA78" s="209" t="e">
        <f t="shared" ref="AA78" si="83">O78/I78</f>
        <v>#REF!</v>
      </c>
      <c r="AB78" s="210" t="e">
        <f t="shared" ref="AB78" si="84">P78/J78</f>
        <v>#REF!</v>
      </c>
      <c r="AC78" s="211" t="e">
        <f t="shared" ref="AC78" si="85">Q78/K78</f>
        <v>#REF!</v>
      </c>
    </row>
    <row r="79" spans="2:29" s="306" customFormat="1" x14ac:dyDescent="0.3">
      <c r="B79" s="74"/>
      <c r="C79" s="76"/>
      <c r="D79" s="75"/>
      <c r="E79" s="399"/>
      <c r="F79" s="308"/>
      <c r="G79" s="308"/>
      <c r="H79" s="308"/>
      <c r="I79" s="308"/>
      <c r="J79" s="308"/>
      <c r="K79" s="308"/>
      <c r="L79" s="309"/>
      <c r="M79" s="308"/>
      <c r="N79" s="309"/>
      <c r="O79" s="309"/>
      <c r="P79" s="309"/>
      <c r="Q79" s="309"/>
      <c r="R79" s="309"/>
      <c r="S79" s="309"/>
      <c r="T79" s="309"/>
      <c r="U79" s="309"/>
      <c r="V79" s="309"/>
      <c r="W79" s="309"/>
      <c r="X79" s="310"/>
      <c r="Y79" s="310"/>
      <c r="Z79" s="310"/>
      <c r="AA79" s="310"/>
      <c r="AB79" s="310"/>
      <c r="AC79" s="310"/>
    </row>
    <row r="80" spans="2:29" s="1" customFormat="1" x14ac:dyDescent="0.3">
      <c r="B80" s="89">
        <v>6.3</v>
      </c>
      <c r="C80" s="178" t="s">
        <v>24</v>
      </c>
      <c r="D80" s="144" t="s">
        <v>109</v>
      </c>
      <c r="E80" s="22" t="s">
        <v>15</v>
      </c>
      <c r="F80" s="32" t="e">
        <f>#REF!</f>
        <v>#REF!</v>
      </c>
      <c r="G80" s="31" t="e">
        <f>#REF!</f>
        <v>#REF!</v>
      </c>
      <c r="H80" s="31" t="e">
        <f>#REF!</f>
        <v>#REF!</v>
      </c>
      <c r="I80" s="31" t="e">
        <f>#REF!</f>
        <v>#REF!</v>
      </c>
      <c r="J80" s="70" t="e">
        <f>#REF!</f>
        <v>#REF!</v>
      </c>
      <c r="K80" s="72" t="e">
        <f t="shared" si="2"/>
        <v>#REF!</v>
      </c>
      <c r="L80" s="43">
        <v>0</v>
      </c>
      <c r="M80" s="31">
        <v>162487.96</v>
      </c>
      <c r="N80" s="28">
        <v>0</v>
      </c>
      <c r="O80" s="28">
        <v>0</v>
      </c>
      <c r="P80" s="390">
        <v>80622.16</v>
      </c>
      <c r="Q80" s="44">
        <f t="shared" si="3"/>
        <v>243110.12</v>
      </c>
      <c r="R80" s="54" t="e">
        <f t="shared" si="71"/>
        <v>#REF!</v>
      </c>
      <c r="S80" s="28" t="e">
        <f t="shared" si="71"/>
        <v>#REF!</v>
      </c>
      <c r="T80" s="28" t="e">
        <f t="shared" si="71"/>
        <v>#REF!</v>
      </c>
      <c r="U80" s="28" t="e">
        <f t="shared" si="71"/>
        <v>#REF!</v>
      </c>
      <c r="V80" s="40" t="e">
        <f t="shared" si="71"/>
        <v>#REF!</v>
      </c>
      <c r="W80" s="44" t="e">
        <f t="shared" si="71"/>
        <v>#REF!</v>
      </c>
      <c r="X80" s="208" t="e">
        <f t="shared" si="4"/>
        <v>#REF!</v>
      </c>
      <c r="Y80" s="209" t="e">
        <f t="shared" si="4"/>
        <v>#REF!</v>
      </c>
      <c r="Z80" s="209" t="e">
        <f t="shared" si="4"/>
        <v>#REF!</v>
      </c>
      <c r="AA80" s="209" t="e">
        <f t="shared" si="4"/>
        <v>#REF!</v>
      </c>
      <c r="AB80" s="210" t="e">
        <f t="shared" si="4"/>
        <v>#REF!</v>
      </c>
      <c r="AC80" s="211" t="e">
        <f t="shared" si="4"/>
        <v>#REF!</v>
      </c>
    </row>
    <row r="81" spans="2:29" s="306" customFormat="1" x14ac:dyDescent="0.3">
      <c r="B81" s="74"/>
      <c r="C81" s="76"/>
      <c r="D81" s="75"/>
      <c r="E81" s="399"/>
      <c r="F81" s="308"/>
      <c r="G81" s="308"/>
      <c r="H81" s="308"/>
      <c r="I81" s="308"/>
      <c r="J81" s="308"/>
      <c r="K81" s="308"/>
      <c r="L81" s="309"/>
      <c r="M81" s="308"/>
      <c r="N81" s="309"/>
      <c r="O81" s="309"/>
      <c r="P81" s="309"/>
      <c r="Q81" s="309"/>
      <c r="R81" s="309"/>
      <c r="S81" s="309"/>
      <c r="T81" s="309"/>
      <c r="U81" s="309"/>
      <c r="V81" s="309"/>
      <c r="W81" s="309"/>
      <c r="X81" s="310"/>
      <c r="Y81" s="310"/>
      <c r="Z81" s="310"/>
      <c r="AA81" s="310"/>
      <c r="AB81" s="310"/>
      <c r="AC81" s="310"/>
    </row>
    <row r="82" spans="2:29" s="306" customFormat="1" x14ac:dyDescent="0.3">
      <c r="B82" s="74"/>
      <c r="C82" s="76"/>
      <c r="D82" s="75"/>
      <c r="E82" s="399"/>
      <c r="F82" s="308"/>
      <c r="G82" s="308"/>
      <c r="H82" s="308"/>
      <c r="I82" s="308"/>
      <c r="J82" s="308"/>
      <c r="K82" s="308"/>
      <c r="L82" s="309"/>
      <c r="M82" s="308"/>
      <c r="N82" s="309"/>
      <c r="O82" s="309"/>
      <c r="P82" s="309"/>
      <c r="Q82" s="309"/>
      <c r="R82" s="309"/>
      <c r="S82" s="309"/>
      <c r="T82" s="309"/>
      <c r="U82" s="309"/>
      <c r="V82" s="309"/>
      <c r="W82" s="309"/>
      <c r="X82" s="310"/>
      <c r="Y82" s="310"/>
      <c r="Z82" s="310"/>
      <c r="AA82" s="310"/>
      <c r="AB82" s="310"/>
      <c r="AC82" s="310"/>
    </row>
    <row r="83" spans="2:29" s="1" customFormat="1" x14ac:dyDescent="0.3">
      <c r="B83" s="89" t="s">
        <v>70</v>
      </c>
      <c r="C83" s="176" t="s">
        <v>24</v>
      </c>
      <c r="D83" s="148" t="s">
        <v>112</v>
      </c>
      <c r="E83" s="22" t="s">
        <v>122</v>
      </c>
      <c r="F83" s="32" t="e">
        <f>#REF!</f>
        <v>#REF!</v>
      </c>
      <c r="G83" s="31" t="e">
        <f>#REF!</f>
        <v>#REF!</v>
      </c>
      <c r="H83" s="31" t="e">
        <f>#REF!</f>
        <v>#REF!</v>
      </c>
      <c r="I83" s="31" t="e">
        <f>#REF!</f>
        <v>#REF!</v>
      </c>
      <c r="J83" s="70" t="e">
        <f>#REF!</f>
        <v>#REF!</v>
      </c>
      <c r="K83" s="72" t="e">
        <f t="shared" ref="K83:K90" si="86">SUM(F83:J83)</f>
        <v>#REF!</v>
      </c>
      <c r="L83" s="43">
        <v>107579.84</v>
      </c>
      <c r="M83" s="31">
        <v>0</v>
      </c>
      <c r="N83" s="28">
        <v>0</v>
      </c>
      <c r="O83" s="28">
        <v>0</v>
      </c>
      <c r="P83" s="40">
        <v>0</v>
      </c>
      <c r="Q83" s="40">
        <f t="shared" ref="Q83:Q90" si="87">SUM(L83:P83)</f>
        <v>107579.84</v>
      </c>
      <c r="R83" s="43" t="e">
        <f t="shared" ref="R83:V90" si="88">F83-L83</f>
        <v>#REF!</v>
      </c>
      <c r="S83" s="28" t="e">
        <f t="shared" si="88"/>
        <v>#REF!</v>
      </c>
      <c r="T83" s="28" t="e">
        <f t="shared" si="88"/>
        <v>#REF!</v>
      </c>
      <c r="U83" s="28" t="e">
        <f t="shared" si="88"/>
        <v>#REF!</v>
      </c>
      <c r="V83" s="40" t="e">
        <f t="shared" si="88"/>
        <v>#REF!</v>
      </c>
      <c r="W83" s="44" t="e">
        <f t="shared" ref="W83:W90" si="89">SUM(R83:V83)</f>
        <v>#REF!</v>
      </c>
      <c r="X83" s="239" t="e">
        <f t="shared" ref="X83:AC90" si="90">L83/F83</f>
        <v>#REF!</v>
      </c>
      <c r="Y83" s="209" t="e">
        <f t="shared" si="90"/>
        <v>#REF!</v>
      </c>
      <c r="Z83" s="209" t="e">
        <f t="shared" si="90"/>
        <v>#REF!</v>
      </c>
      <c r="AA83" s="209" t="e">
        <f t="shared" si="90"/>
        <v>#REF!</v>
      </c>
      <c r="AB83" s="210" t="e">
        <f t="shared" si="90"/>
        <v>#REF!</v>
      </c>
      <c r="AC83" s="211" t="e">
        <f t="shared" si="90"/>
        <v>#REF!</v>
      </c>
    </row>
    <row r="84" spans="2:29" s="1" customFormat="1" x14ac:dyDescent="0.3">
      <c r="B84" s="89" t="s">
        <v>70</v>
      </c>
      <c r="C84" s="176" t="s">
        <v>27</v>
      </c>
      <c r="D84" s="144" t="s">
        <v>113</v>
      </c>
      <c r="E84" s="178" t="s">
        <v>123</v>
      </c>
      <c r="F84" s="32" t="e">
        <f>#REF!</f>
        <v>#REF!</v>
      </c>
      <c r="G84" s="31" t="e">
        <f>#REF!</f>
        <v>#REF!</v>
      </c>
      <c r="H84" s="31" t="e">
        <f>#REF!</f>
        <v>#REF!</v>
      </c>
      <c r="I84" s="31" t="e">
        <f>#REF!</f>
        <v>#REF!</v>
      </c>
      <c r="J84" s="70" t="e">
        <f>#REF!</f>
        <v>#REF!</v>
      </c>
      <c r="K84" s="72" t="e">
        <f t="shared" si="86"/>
        <v>#REF!</v>
      </c>
      <c r="L84" s="32">
        <v>3020.58</v>
      </c>
      <c r="M84" s="31">
        <v>0</v>
      </c>
      <c r="N84" s="31">
        <v>0</v>
      </c>
      <c r="O84" s="31">
        <v>0</v>
      </c>
      <c r="P84" s="70">
        <v>0</v>
      </c>
      <c r="Q84" s="70">
        <f t="shared" si="87"/>
        <v>3020.58</v>
      </c>
      <c r="R84" s="43" t="e">
        <f t="shared" si="88"/>
        <v>#REF!</v>
      </c>
      <c r="S84" s="28" t="e">
        <f t="shared" si="88"/>
        <v>#REF!</v>
      </c>
      <c r="T84" s="28" t="e">
        <f t="shared" si="88"/>
        <v>#REF!</v>
      </c>
      <c r="U84" s="28" t="e">
        <f t="shared" si="88"/>
        <v>#REF!</v>
      </c>
      <c r="V84" s="40" t="e">
        <f t="shared" si="88"/>
        <v>#REF!</v>
      </c>
      <c r="W84" s="44" t="e">
        <f t="shared" si="89"/>
        <v>#REF!</v>
      </c>
      <c r="X84" s="239" t="e">
        <f t="shared" si="90"/>
        <v>#REF!</v>
      </c>
      <c r="Y84" s="209" t="e">
        <f t="shared" si="90"/>
        <v>#REF!</v>
      </c>
      <c r="Z84" s="209" t="e">
        <f t="shared" si="90"/>
        <v>#REF!</v>
      </c>
      <c r="AA84" s="209" t="e">
        <f t="shared" si="90"/>
        <v>#REF!</v>
      </c>
      <c r="AB84" s="210" t="e">
        <f t="shared" si="90"/>
        <v>#REF!</v>
      </c>
      <c r="AC84" s="211" t="e">
        <f t="shared" si="90"/>
        <v>#REF!</v>
      </c>
    </row>
    <row r="85" spans="2:29" s="1" customFormat="1" x14ac:dyDescent="0.3">
      <c r="B85" s="89" t="s">
        <v>70</v>
      </c>
      <c r="C85" s="176" t="s">
        <v>27</v>
      </c>
      <c r="D85" s="144" t="s">
        <v>114</v>
      </c>
      <c r="E85" s="178" t="s">
        <v>124</v>
      </c>
      <c r="F85" s="32" t="e">
        <f>#REF!</f>
        <v>#REF!</v>
      </c>
      <c r="G85" s="31" t="e">
        <f>#REF!</f>
        <v>#REF!</v>
      </c>
      <c r="H85" s="31" t="e">
        <f>#REF!</f>
        <v>#REF!</v>
      </c>
      <c r="I85" s="31" t="e">
        <f>#REF!</f>
        <v>#REF!</v>
      </c>
      <c r="J85" s="70" t="e">
        <f>#REF!</f>
        <v>#REF!</v>
      </c>
      <c r="K85" s="72" t="e">
        <f t="shared" si="86"/>
        <v>#REF!</v>
      </c>
      <c r="L85" s="32">
        <v>27868.28</v>
      </c>
      <c r="M85" s="31">
        <v>0</v>
      </c>
      <c r="N85" s="31">
        <v>0</v>
      </c>
      <c r="O85" s="31">
        <v>0</v>
      </c>
      <c r="P85" s="70">
        <v>0</v>
      </c>
      <c r="Q85" s="70">
        <f t="shared" si="87"/>
        <v>27868.28</v>
      </c>
      <c r="R85" s="43" t="e">
        <f t="shared" si="88"/>
        <v>#REF!</v>
      </c>
      <c r="S85" s="28" t="e">
        <f t="shared" si="88"/>
        <v>#REF!</v>
      </c>
      <c r="T85" s="28" t="e">
        <f t="shared" si="88"/>
        <v>#REF!</v>
      </c>
      <c r="U85" s="28" t="e">
        <f t="shared" si="88"/>
        <v>#REF!</v>
      </c>
      <c r="V85" s="40" t="e">
        <f t="shared" si="88"/>
        <v>#REF!</v>
      </c>
      <c r="W85" s="44" t="e">
        <f t="shared" si="89"/>
        <v>#REF!</v>
      </c>
      <c r="X85" s="239" t="e">
        <f t="shared" si="90"/>
        <v>#REF!</v>
      </c>
      <c r="Y85" s="209" t="e">
        <f t="shared" si="90"/>
        <v>#REF!</v>
      </c>
      <c r="Z85" s="209" t="e">
        <f t="shared" si="90"/>
        <v>#REF!</v>
      </c>
      <c r="AA85" s="209" t="e">
        <f t="shared" si="90"/>
        <v>#REF!</v>
      </c>
      <c r="AB85" s="210" t="e">
        <f t="shared" si="90"/>
        <v>#REF!</v>
      </c>
      <c r="AC85" s="211" t="e">
        <f t="shared" si="90"/>
        <v>#REF!</v>
      </c>
    </row>
    <row r="86" spans="2:29" s="1" customFormat="1" x14ac:dyDescent="0.3">
      <c r="B86" s="89" t="s">
        <v>70</v>
      </c>
      <c r="C86" s="176" t="s">
        <v>38</v>
      </c>
      <c r="D86" s="148" t="s">
        <v>115</v>
      </c>
      <c r="E86" s="22" t="s">
        <v>125</v>
      </c>
      <c r="F86" s="32" t="e">
        <f>#REF!</f>
        <v>#REF!</v>
      </c>
      <c r="G86" s="31" t="e">
        <f>#REF!</f>
        <v>#REF!</v>
      </c>
      <c r="H86" s="31" t="e">
        <f>#REF!</f>
        <v>#REF!</v>
      </c>
      <c r="I86" s="31" t="e">
        <f>#REF!</f>
        <v>#REF!</v>
      </c>
      <c r="J86" s="70" t="e">
        <f>#REF!</f>
        <v>#REF!</v>
      </c>
      <c r="K86" s="72" t="e">
        <f t="shared" si="86"/>
        <v>#REF!</v>
      </c>
      <c r="L86" s="43">
        <v>151701.41</v>
      </c>
      <c r="M86" s="31">
        <v>0</v>
      </c>
      <c r="N86" s="28">
        <v>0</v>
      </c>
      <c r="O86" s="28">
        <v>0</v>
      </c>
      <c r="P86" s="40">
        <v>0</v>
      </c>
      <c r="Q86" s="40">
        <f t="shared" si="87"/>
        <v>151701.41</v>
      </c>
      <c r="R86" s="43" t="e">
        <f t="shared" si="88"/>
        <v>#REF!</v>
      </c>
      <c r="S86" s="28" t="e">
        <f t="shared" si="88"/>
        <v>#REF!</v>
      </c>
      <c r="T86" s="28" t="e">
        <f t="shared" si="88"/>
        <v>#REF!</v>
      </c>
      <c r="U86" s="28" t="e">
        <f t="shared" si="88"/>
        <v>#REF!</v>
      </c>
      <c r="V86" s="40" t="e">
        <f t="shared" si="88"/>
        <v>#REF!</v>
      </c>
      <c r="W86" s="44" t="e">
        <f t="shared" si="89"/>
        <v>#REF!</v>
      </c>
      <c r="X86" s="239" t="e">
        <f t="shared" si="90"/>
        <v>#REF!</v>
      </c>
      <c r="Y86" s="209" t="e">
        <f t="shared" si="90"/>
        <v>#REF!</v>
      </c>
      <c r="Z86" s="209" t="e">
        <f t="shared" si="90"/>
        <v>#REF!</v>
      </c>
      <c r="AA86" s="209" t="e">
        <f t="shared" si="90"/>
        <v>#REF!</v>
      </c>
      <c r="AB86" s="210" t="e">
        <f t="shared" si="90"/>
        <v>#REF!</v>
      </c>
      <c r="AC86" s="211" t="e">
        <f t="shared" si="90"/>
        <v>#REF!</v>
      </c>
    </row>
    <row r="87" spans="2:29" s="1" customFormat="1" x14ac:dyDescent="0.3">
      <c r="B87" s="89" t="s">
        <v>70</v>
      </c>
      <c r="C87" s="176" t="s">
        <v>38</v>
      </c>
      <c r="D87" s="148" t="s">
        <v>116</v>
      </c>
      <c r="E87" s="22" t="s">
        <v>126</v>
      </c>
      <c r="F87" s="32" t="e">
        <f>#REF!</f>
        <v>#REF!</v>
      </c>
      <c r="G87" s="31" t="e">
        <f>#REF!</f>
        <v>#REF!</v>
      </c>
      <c r="H87" s="31" t="e">
        <f>#REF!</f>
        <v>#REF!</v>
      </c>
      <c r="I87" s="31" t="e">
        <f>#REF!</f>
        <v>#REF!</v>
      </c>
      <c r="J87" s="70" t="e">
        <f>#REF!</f>
        <v>#REF!</v>
      </c>
      <c r="K87" s="72" t="e">
        <f t="shared" si="86"/>
        <v>#REF!</v>
      </c>
      <c r="L87" s="43">
        <v>95245.119999999995</v>
      </c>
      <c r="M87" s="31">
        <v>0</v>
      </c>
      <c r="N87" s="28">
        <v>0</v>
      </c>
      <c r="O87" s="28">
        <v>0</v>
      </c>
      <c r="P87" s="40">
        <v>0</v>
      </c>
      <c r="Q87" s="40">
        <f t="shared" si="87"/>
        <v>95245.119999999995</v>
      </c>
      <c r="R87" s="43" t="e">
        <f t="shared" si="88"/>
        <v>#REF!</v>
      </c>
      <c r="S87" s="28" t="e">
        <f t="shared" si="88"/>
        <v>#REF!</v>
      </c>
      <c r="T87" s="28" t="e">
        <f t="shared" si="88"/>
        <v>#REF!</v>
      </c>
      <c r="U87" s="28" t="e">
        <f t="shared" si="88"/>
        <v>#REF!</v>
      </c>
      <c r="V87" s="40" t="e">
        <f t="shared" si="88"/>
        <v>#REF!</v>
      </c>
      <c r="W87" s="44" t="e">
        <f t="shared" si="89"/>
        <v>#REF!</v>
      </c>
      <c r="X87" s="239" t="e">
        <f t="shared" si="90"/>
        <v>#REF!</v>
      </c>
      <c r="Y87" s="209" t="e">
        <f t="shared" si="90"/>
        <v>#REF!</v>
      </c>
      <c r="Z87" s="209" t="e">
        <f t="shared" si="90"/>
        <v>#REF!</v>
      </c>
      <c r="AA87" s="209" t="e">
        <f t="shared" si="90"/>
        <v>#REF!</v>
      </c>
      <c r="AB87" s="210" t="e">
        <f t="shared" si="90"/>
        <v>#REF!</v>
      </c>
      <c r="AC87" s="211" t="e">
        <f t="shared" si="90"/>
        <v>#REF!</v>
      </c>
    </row>
    <row r="88" spans="2:29" s="1" customFormat="1" x14ac:dyDescent="0.3">
      <c r="B88" s="89" t="s">
        <v>70</v>
      </c>
      <c r="C88" s="176" t="s">
        <v>32</v>
      </c>
      <c r="D88" s="148" t="s">
        <v>117</v>
      </c>
      <c r="E88" s="22" t="s">
        <v>127</v>
      </c>
      <c r="F88" s="32" t="e">
        <f>#REF!</f>
        <v>#REF!</v>
      </c>
      <c r="G88" s="31" t="e">
        <f>#REF!</f>
        <v>#REF!</v>
      </c>
      <c r="H88" s="31" t="e">
        <f>#REF!</f>
        <v>#REF!</v>
      </c>
      <c r="I88" s="31" t="e">
        <f>#REF!</f>
        <v>#REF!</v>
      </c>
      <c r="J88" s="70" t="e">
        <f>#REF!</f>
        <v>#REF!</v>
      </c>
      <c r="K88" s="72" t="e">
        <f t="shared" si="86"/>
        <v>#REF!</v>
      </c>
      <c r="L88" s="43">
        <v>0</v>
      </c>
      <c r="M88" s="31">
        <v>0</v>
      </c>
      <c r="N88" s="28">
        <v>0</v>
      </c>
      <c r="O88" s="28">
        <v>0</v>
      </c>
      <c r="P88" s="40">
        <v>0</v>
      </c>
      <c r="Q88" s="40">
        <f t="shared" si="87"/>
        <v>0</v>
      </c>
      <c r="R88" s="43" t="e">
        <f t="shared" si="88"/>
        <v>#REF!</v>
      </c>
      <c r="S88" s="28" t="e">
        <f t="shared" si="88"/>
        <v>#REF!</v>
      </c>
      <c r="T88" s="28" t="e">
        <f t="shared" si="88"/>
        <v>#REF!</v>
      </c>
      <c r="U88" s="28" t="e">
        <f t="shared" si="88"/>
        <v>#REF!</v>
      </c>
      <c r="V88" s="40" t="e">
        <f t="shared" si="88"/>
        <v>#REF!</v>
      </c>
      <c r="W88" s="44" t="e">
        <f t="shared" si="89"/>
        <v>#REF!</v>
      </c>
      <c r="X88" s="239" t="e">
        <f t="shared" si="90"/>
        <v>#REF!</v>
      </c>
      <c r="Y88" s="209" t="e">
        <f t="shared" si="90"/>
        <v>#REF!</v>
      </c>
      <c r="Z88" s="209" t="e">
        <f t="shared" si="90"/>
        <v>#REF!</v>
      </c>
      <c r="AA88" s="209" t="e">
        <f t="shared" si="90"/>
        <v>#REF!</v>
      </c>
      <c r="AB88" s="210" t="e">
        <f t="shared" si="90"/>
        <v>#REF!</v>
      </c>
      <c r="AC88" s="211" t="e">
        <f t="shared" si="90"/>
        <v>#REF!</v>
      </c>
    </row>
    <row r="89" spans="2:29" s="1" customFormat="1" x14ac:dyDescent="0.3">
      <c r="B89" s="120" t="s">
        <v>70</v>
      </c>
      <c r="C89" s="180" t="s">
        <v>32</v>
      </c>
      <c r="D89" s="148" t="s">
        <v>118</v>
      </c>
      <c r="E89" s="22" t="s">
        <v>128</v>
      </c>
      <c r="F89" s="32" t="e">
        <f>#REF!</f>
        <v>#REF!</v>
      </c>
      <c r="G89" s="31" t="e">
        <f>#REF!</f>
        <v>#REF!</v>
      </c>
      <c r="H89" s="31" t="e">
        <f>#REF!</f>
        <v>#REF!</v>
      </c>
      <c r="I89" s="31" t="e">
        <f>#REF!</f>
        <v>#REF!</v>
      </c>
      <c r="J89" s="70" t="e">
        <f>#REF!</f>
        <v>#REF!</v>
      </c>
      <c r="K89" s="72" t="e">
        <f t="shared" si="86"/>
        <v>#REF!</v>
      </c>
      <c r="L89" s="43">
        <v>0</v>
      </c>
      <c r="M89" s="31">
        <v>0</v>
      </c>
      <c r="N89" s="28">
        <v>0</v>
      </c>
      <c r="O89" s="28">
        <v>0</v>
      </c>
      <c r="P89" s="40">
        <v>0</v>
      </c>
      <c r="Q89" s="40">
        <f t="shared" si="87"/>
        <v>0</v>
      </c>
      <c r="R89" s="43" t="e">
        <f t="shared" si="88"/>
        <v>#REF!</v>
      </c>
      <c r="S89" s="28" t="e">
        <f t="shared" si="88"/>
        <v>#REF!</v>
      </c>
      <c r="T89" s="28" t="e">
        <f t="shared" si="88"/>
        <v>#REF!</v>
      </c>
      <c r="U89" s="28" t="e">
        <f t="shared" si="88"/>
        <v>#REF!</v>
      </c>
      <c r="V89" s="40" t="e">
        <f t="shared" si="88"/>
        <v>#REF!</v>
      </c>
      <c r="W89" s="44" t="e">
        <f t="shared" si="89"/>
        <v>#REF!</v>
      </c>
      <c r="X89" s="239" t="e">
        <f t="shared" si="90"/>
        <v>#REF!</v>
      </c>
      <c r="Y89" s="209" t="e">
        <f t="shared" si="90"/>
        <v>#REF!</v>
      </c>
      <c r="Z89" s="209" t="e">
        <f t="shared" si="90"/>
        <v>#REF!</v>
      </c>
      <c r="AA89" s="209" t="e">
        <f t="shared" si="90"/>
        <v>#REF!</v>
      </c>
      <c r="AB89" s="210" t="e">
        <f t="shared" si="90"/>
        <v>#REF!</v>
      </c>
      <c r="AC89" s="211" t="e">
        <f t="shared" si="90"/>
        <v>#REF!</v>
      </c>
    </row>
    <row r="90" spans="2:29" s="1" customFormat="1" x14ac:dyDescent="0.3">
      <c r="B90" s="120" t="s">
        <v>70</v>
      </c>
      <c r="C90" s="176" t="s">
        <v>35</v>
      </c>
      <c r="D90" s="148" t="s">
        <v>119</v>
      </c>
      <c r="E90" s="22" t="s">
        <v>129</v>
      </c>
      <c r="F90" s="32" t="e">
        <f>#REF!</f>
        <v>#REF!</v>
      </c>
      <c r="G90" s="31" t="e">
        <f>#REF!</f>
        <v>#REF!</v>
      </c>
      <c r="H90" s="31" t="e">
        <f>#REF!</f>
        <v>#REF!</v>
      </c>
      <c r="I90" s="31" t="e">
        <f>#REF!</f>
        <v>#REF!</v>
      </c>
      <c r="J90" s="70" t="e">
        <f>#REF!</f>
        <v>#REF!</v>
      </c>
      <c r="K90" s="72" t="e">
        <f t="shared" si="86"/>
        <v>#REF!</v>
      </c>
      <c r="L90" s="43">
        <v>23670.42</v>
      </c>
      <c r="M90" s="31">
        <v>0</v>
      </c>
      <c r="N90" s="28">
        <v>0</v>
      </c>
      <c r="O90" s="28">
        <v>0</v>
      </c>
      <c r="P90" s="40">
        <v>0</v>
      </c>
      <c r="Q90" s="40">
        <f t="shared" si="87"/>
        <v>23670.42</v>
      </c>
      <c r="R90" s="43" t="e">
        <f t="shared" si="88"/>
        <v>#REF!</v>
      </c>
      <c r="S90" s="28" t="e">
        <f t="shared" si="88"/>
        <v>#REF!</v>
      </c>
      <c r="T90" s="28" t="e">
        <f t="shared" si="88"/>
        <v>#REF!</v>
      </c>
      <c r="U90" s="28" t="e">
        <f t="shared" si="88"/>
        <v>#REF!</v>
      </c>
      <c r="V90" s="40" t="e">
        <f t="shared" si="88"/>
        <v>#REF!</v>
      </c>
      <c r="W90" s="44" t="e">
        <f t="shared" si="89"/>
        <v>#REF!</v>
      </c>
      <c r="X90" s="239" t="e">
        <f t="shared" si="90"/>
        <v>#REF!</v>
      </c>
      <c r="Y90" s="209" t="e">
        <f t="shared" si="90"/>
        <v>#REF!</v>
      </c>
      <c r="Z90" s="209" t="e">
        <f t="shared" si="90"/>
        <v>#REF!</v>
      </c>
      <c r="AA90" s="209" t="e">
        <f t="shared" si="90"/>
        <v>#REF!</v>
      </c>
      <c r="AB90" s="210" t="e">
        <f t="shared" si="90"/>
        <v>#REF!</v>
      </c>
      <c r="AC90" s="211" t="e">
        <f t="shared" si="90"/>
        <v>#REF!</v>
      </c>
    </row>
    <row r="91" spans="2:29" s="1" customFormat="1" x14ac:dyDescent="0.3">
      <c r="B91" s="89" t="s">
        <v>0</v>
      </c>
      <c r="C91" s="186" t="s">
        <v>24</v>
      </c>
      <c r="D91" s="145"/>
      <c r="E91" s="194"/>
      <c r="F91" s="128" t="e">
        <f>#REF!</f>
        <v>#REF!</v>
      </c>
      <c r="G91" s="126" t="e">
        <f>#REF!</f>
        <v>#REF!</v>
      </c>
      <c r="H91" s="126" t="e">
        <f>#REF!</f>
        <v>#REF!</v>
      </c>
      <c r="I91" s="126" t="e">
        <f>#REF!</f>
        <v>#REF!</v>
      </c>
      <c r="J91" s="106" t="e">
        <f>#REF!</f>
        <v>#REF!</v>
      </c>
      <c r="K91" s="124" t="e">
        <f t="shared" si="2"/>
        <v>#REF!</v>
      </c>
      <c r="L91" s="79">
        <v>0</v>
      </c>
      <c r="M91" s="126">
        <v>0</v>
      </c>
      <c r="N91" s="78">
        <v>0</v>
      </c>
      <c r="O91" s="78">
        <v>0</v>
      </c>
      <c r="P91" s="39">
        <v>0</v>
      </c>
      <c r="Q91" s="77">
        <f t="shared" si="3"/>
        <v>0</v>
      </c>
      <c r="R91" s="53" t="e">
        <f t="shared" si="71"/>
        <v>#REF!</v>
      </c>
      <c r="S91" s="78" t="e">
        <f t="shared" si="71"/>
        <v>#REF!</v>
      </c>
      <c r="T91" s="78" t="e">
        <f t="shared" si="71"/>
        <v>#REF!</v>
      </c>
      <c r="U91" s="78" t="e">
        <f t="shared" si="71"/>
        <v>#REF!</v>
      </c>
      <c r="V91" s="39" t="e">
        <f t="shared" si="71"/>
        <v>#REF!</v>
      </c>
      <c r="W91" s="77" t="e">
        <f t="shared" si="71"/>
        <v>#REF!</v>
      </c>
      <c r="X91" s="206" t="e">
        <f t="shared" si="4"/>
        <v>#REF!</v>
      </c>
      <c r="Y91" s="220" t="e">
        <f t="shared" si="4"/>
        <v>#REF!</v>
      </c>
      <c r="Z91" s="220" t="e">
        <f t="shared" si="4"/>
        <v>#REF!</v>
      </c>
      <c r="AA91" s="220" t="e">
        <f t="shared" si="4"/>
        <v>#REF!</v>
      </c>
      <c r="AB91" s="221" t="e">
        <f t="shared" si="4"/>
        <v>#REF!</v>
      </c>
      <c r="AC91" s="207" t="e">
        <f t="shared" si="4"/>
        <v>#REF!</v>
      </c>
    </row>
    <row r="92" spans="2:29" s="1" customFormat="1" x14ac:dyDescent="0.3">
      <c r="B92" s="89" t="s">
        <v>0</v>
      </c>
      <c r="C92" s="178" t="s">
        <v>27</v>
      </c>
      <c r="D92" s="144"/>
      <c r="E92" s="196"/>
      <c r="F92" s="32" t="e">
        <f>#REF!</f>
        <v>#REF!</v>
      </c>
      <c r="G92" s="31" t="e">
        <f>#REF!</f>
        <v>#REF!</v>
      </c>
      <c r="H92" s="31" t="e">
        <f>#REF!</f>
        <v>#REF!</v>
      </c>
      <c r="I92" s="31" t="e">
        <f>#REF!</f>
        <v>#REF!</v>
      </c>
      <c r="J92" s="70" t="e">
        <f>#REF!</f>
        <v>#REF!</v>
      </c>
      <c r="K92" s="72" t="e">
        <f t="shared" si="2"/>
        <v>#REF!</v>
      </c>
      <c r="L92" s="32">
        <v>0</v>
      </c>
      <c r="M92" s="31">
        <v>0</v>
      </c>
      <c r="N92" s="31">
        <v>0</v>
      </c>
      <c r="O92" s="31">
        <v>0</v>
      </c>
      <c r="P92" s="70">
        <v>0</v>
      </c>
      <c r="Q92" s="72">
        <f t="shared" si="3"/>
        <v>0</v>
      </c>
      <c r="R92" s="54" t="e">
        <f t="shared" si="71"/>
        <v>#REF!</v>
      </c>
      <c r="S92" s="28" t="e">
        <f t="shared" si="71"/>
        <v>#REF!</v>
      </c>
      <c r="T92" s="28" t="e">
        <f t="shared" si="71"/>
        <v>#REF!</v>
      </c>
      <c r="U92" s="28" t="e">
        <f t="shared" si="71"/>
        <v>#REF!</v>
      </c>
      <c r="V92" s="40" t="e">
        <f t="shared" si="71"/>
        <v>#REF!</v>
      </c>
      <c r="W92" s="44" t="e">
        <f t="shared" si="71"/>
        <v>#REF!</v>
      </c>
      <c r="X92" s="208" t="e">
        <f t="shared" si="4"/>
        <v>#REF!</v>
      </c>
      <c r="Y92" s="209" t="e">
        <f t="shared" si="4"/>
        <v>#REF!</v>
      </c>
      <c r="Z92" s="209" t="e">
        <f t="shared" si="4"/>
        <v>#REF!</v>
      </c>
      <c r="AA92" s="209" t="e">
        <f t="shared" si="4"/>
        <v>#REF!</v>
      </c>
      <c r="AB92" s="210" t="e">
        <f t="shared" si="4"/>
        <v>#REF!</v>
      </c>
      <c r="AC92" s="211" t="e">
        <f t="shared" si="4"/>
        <v>#REF!</v>
      </c>
    </row>
    <row r="93" spans="2:29" s="1" customFormat="1" x14ac:dyDescent="0.3">
      <c r="B93" s="89" t="s">
        <v>70</v>
      </c>
      <c r="C93" s="178" t="s">
        <v>27</v>
      </c>
      <c r="D93" s="144" t="s">
        <v>180</v>
      </c>
      <c r="E93" s="178" t="s">
        <v>183</v>
      </c>
      <c r="F93" s="32"/>
      <c r="G93" s="31"/>
      <c r="H93" s="31"/>
      <c r="I93" s="31"/>
      <c r="J93" s="70"/>
      <c r="K93" s="72">
        <f t="shared" si="2"/>
        <v>0</v>
      </c>
      <c r="L93" s="32">
        <v>0</v>
      </c>
      <c r="M93" s="31">
        <v>0</v>
      </c>
      <c r="N93" s="31">
        <v>0</v>
      </c>
      <c r="O93" s="31">
        <v>0</v>
      </c>
      <c r="P93" s="70">
        <v>0</v>
      </c>
      <c r="Q93" s="72">
        <f t="shared" si="3"/>
        <v>0</v>
      </c>
      <c r="R93" s="54">
        <f t="shared" si="71"/>
        <v>0</v>
      </c>
      <c r="S93" s="28">
        <f t="shared" si="71"/>
        <v>0</v>
      </c>
      <c r="T93" s="28">
        <f t="shared" si="71"/>
        <v>0</v>
      </c>
      <c r="U93" s="28">
        <f t="shared" si="71"/>
        <v>0</v>
      </c>
      <c r="V93" s="40">
        <f t="shared" si="71"/>
        <v>0</v>
      </c>
      <c r="W93" s="44">
        <f t="shared" si="71"/>
        <v>0</v>
      </c>
      <c r="X93" s="208" t="e">
        <f t="shared" si="4"/>
        <v>#DIV/0!</v>
      </c>
      <c r="Y93" s="209" t="e">
        <f t="shared" si="4"/>
        <v>#DIV/0!</v>
      </c>
      <c r="Z93" s="209" t="e">
        <f t="shared" si="4"/>
        <v>#DIV/0!</v>
      </c>
      <c r="AA93" s="209" t="e">
        <f t="shared" si="4"/>
        <v>#DIV/0!</v>
      </c>
      <c r="AB93" s="210" t="e">
        <f t="shared" si="4"/>
        <v>#DIV/0!</v>
      </c>
      <c r="AC93" s="211" t="e">
        <f t="shared" si="4"/>
        <v>#DIV/0!</v>
      </c>
    </row>
    <row r="94" spans="2:29" s="1" customFormat="1" x14ac:dyDescent="0.3">
      <c r="B94" s="89" t="s">
        <v>0</v>
      </c>
      <c r="C94" s="178" t="s">
        <v>43</v>
      </c>
      <c r="D94" s="144"/>
      <c r="E94" s="196"/>
      <c r="F94" s="32" t="e">
        <f>#REF!</f>
        <v>#REF!</v>
      </c>
      <c r="G94" s="31" t="e">
        <f>#REF!</f>
        <v>#REF!</v>
      </c>
      <c r="H94" s="31" t="e">
        <f>#REF!</f>
        <v>#REF!</v>
      </c>
      <c r="I94" s="31" t="e">
        <f>#REF!</f>
        <v>#REF!</v>
      </c>
      <c r="J94" s="70" t="e">
        <f>#REF!</f>
        <v>#REF!</v>
      </c>
      <c r="K94" s="72" t="e">
        <f t="shared" si="2"/>
        <v>#REF!</v>
      </c>
      <c r="L94" s="32">
        <v>0</v>
      </c>
      <c r="M94" s="31">
        <v>0</v>
      </c>
      <c r="N94" s="31">
        <v>0</v>
      </c>
      <c r="O94" s="31">
        <v>0</v>
      </c>
      <c r="P94" s="70">
        <v>0</v>
      </c>
      <c r="Q94" s="72">
        <f t="shared" si="3"/>
        <v>0</v>
      </c>
      <c r="R94" s="54" t="e">
        <f t="shared" si="71"/>
        <v>#REF!</v>
      </c>
      <c r="S94" s="28" t="e">
        <f t="shared" si="71"/>
        <v>#REF!</v>
      </c>
      <c r="T94" s="28" t="e">
        <f t="shared" si="71"/>
        <v>#REF!</v>
      </c>
      <c r="U94" s="28" t="e">
        <f t="shared" si="71"/>
        <v>#REF!</v>
      </c>
      <c r="V94" s="40" t="e">
        <f t="shared" si="71"/>
        <v>#REF!</v>
      </c>
      <c r="W94" s="44" t="e">
        <f t="shared" si="71"/>
        <v>#REF!</v>
      </c>
      <c r="X94" s="208" t="e">
        <f t="shared" si="4"/>
        <v>#REF!</v>
      </c>
      <c r="Y94" s="209" t="e">
        <f t="shared" si="4"/>
        <v>#REF!</v>
      </c>
      <c r="Z94" s="209" t="e">
        <f t="shared" si="4"/>
        <v>#REF!</v>
      </c>
      <c r="AA94" s="209" t="e">
        <f t="shared" si="4"/>
        <v>#REF!</v>
      </c>
      <c r="AB94" s="210" t="e">
        <f t="shared" si="4"/>
        <v>#REF!</v>
      </c>
      <c r="AC94" s="211" t="e">
        <f t="shared" si="4"/>
        <v>#REF!</v>
      </c>
    </row>
    <row r="95" spans="2:29" s="1" customFormat="1" x14ac:dyDescent="0.3">
      <c r="B95" s="89" t="s">
        <v>0</v>
      </c>
      <c r="C95" s="178" t="s">
        <v>32</v>
      </c>
      <c r="D95" s="144" t="s">
        <v>156</v>
      </c>
      <c r="E95" s="178" t="s">
        <v>155</v>
      </c>
      <c r="F95" s="32" t="e">
        <f>#REF!</f>
        <v>#REF!</v>
      </c>
      <c r="G95" s="31" t="e">
        <f>#REF!</f>
        <v>#REF!</v>
      </c>
      <c r="H95" s="31" t="e">
        <f>#REF!</f>
        <v>#REF!</v>
      </c>
      <c r="I95" s="31" t="e">
        <f>#REF!</f>
        <v>#REF!</v>
      </c>
      <c r="J95" s="70" t="e">
        <f>#REF!</f>
        <v>#REF!</v>
      </c>
      <c r="K95" s="72" t="e">
        <f t="shared" si="2"/>
        <v>#REF!</v>
      </c>
      <c r="L95" s="43">
        <v>59995.79</v>
      </c>
      <c r="M95" s="31">
        <v>0</v>
      </c>
      <c r="N95" s="28">
        <v>0</v>
      </c>
      <c r="O95" s="28">
        <v>0</v>
      </c>
      <c r="P95" s="40">
        <v>0</v>
      </c>
      <c r="Q95" s="72">
        <f t="shared" si="3"/>
        <v>59995.79</v>
      </c>
      <c r="R95" s="54" t="e">
        <f t="shared" si="71"/>
        <v>#REF!</v>
      </c>
      <c r="S95" s="28" t="e">
        <f t="shared" si="71"/>
        <v>#REF!</v>
      </c>
      <c r="T95" s="28" t="e">
        <f t="shared" si="71"/>
        <v>#REF!</v>
      </c>
      <c r="U95" s="28" t="e">
        <f t="shared" si="71"/>
        <v>#REF!</v>
      </c>
      <c r="V95" s="40" t="e">
        <f t="shared" si="71"/>
        <v>#REF!</v>
      </c>
      <c r="W95" s="44" t="e">
        <f t="shared" si="71"/>
        <v>#REF!</v>
      </c>
      <c r="X95" s="208" t="e">
        <f t="shared" si="4"/>
        <v>#REF!</v>
      </c>
      <c r="Y95" s="209" t="e">
        <f t="shared" si="4"/>
        <v>#REF!</v>
      </c>
      <c r="Z95" s="209" t="e">
        <f t="shared" si="4"/>
        <v>#REF!</v>
      </c>
      <c r="AA95" s="209" t="e">
        <f t="shared" si="4"/>
        <v>#REF!</v>
      </c>
      <c r="AB95" s="210" t="e">
        <f t="shared" si="4"/>
        <v>#REF!</v>
      </c>
      <c r="AC95" s="211" t="e">
        <f t="shared" si="4"/>
        <v>#REF!</v>
      </c>
    </row>
    <row r="96" spans="2:29" s="1" customFormat="1" x14ac:dyDescent="0.3">
      <c r="B96" s="89" t="s">
        <v>0</v>
      </c>
      <c r="C96" s="178" t="s">
        <v>138</v>
      </c>
      <c r="D96" s="144" t="s">
        <v>106</v>
      </c>
      <c r="E96" s="22" t="s">
        <v>20</v>
      </c>
      <c r="F96" s="32" t="e">
        <f>#REF!</f>
        <v>#REF!</v>
      </c>
      <c r="G96" s="31" t="e">
        <f>#REF!</f>
        <v>#REF!</v>
      </c>
      <c r="H96" s="31" t="e">
        <f>#REF!</f>
        <v>#REF!</v>
      </c>
      <c r="I96" s="31" t="e">
        <f>#REF!</f>
        <v>#REF!</v>
      </c>
      <c r="J96" s="70" t="e">
        <f>#REF!</f>
        <v>#REF!</v>
      </c>
      <c r="K96" s="72" t="e">
        <f t="shared" si="2"/>
        <v>#REF!</v>
      </c>
      <c r="L96" s="43">
        <v>6925.68</v>
      </c>
      <c r="M96" s="31">
        <v>180449.26</v>
      </c>
      <c r="N96" s="28">
        <v>0</v>
      </c>
      <c r="O96" s="28">
        <v>0</v>
      </c>
      <c r="P96" s="40">
        <v>0</v>
      </c>
      <c r="Q96" s="44">
        <f t="shared" si="3"/>
        <v>187374.94</v>
      </c>
      <c r="R96" s="54" t="e">
        <f t="shared" si="71"/>
        <v>#REF!</v>
      </c>
      <c r="S96" s="28" t="e">
        <f t="shared" si="71"/>
        <v>#REF!</v>
      </c>
      <c r="T96" s="28" t="e">
        <f t="shared" si="71"/>
        <v>#REF!</v>
      </c>
      <c r="U96" s="28" t="e">
        <f t="shared" si="71"/>
        <v>#REF!</v>
      </c>
      <c r="V96" s="40" t="e">
        <f t="shared" si="71"/>
        <v>#REF!</v>
      </c>
      <c r="W96" s="44" t="e">
        <f t="shared" si="71"/>
        <v>#REF!</v>
      </c>
      <c r="X96" s="208" t="e">
        <f t="shared" si="4"/>
        <v>#REF!</v>
      </c>
      <c r="Y96" s="209" t="e">
        <f t="shared" si="4"/>
        <v>#REF!</v>
      </c>
      <c r="Z96" s="209" t="e">
        <f t="shared" si="4"/>
        <v>#REF!</v>
      </c>
      <c r="AA96" s="209" t="e">
        <f t="shared" si="4"/>
        <v>#REF!</v>
      </c>
      <c r="AB96" s="210" t="e">
        <f t="shared" si="4"/>
        <v>#REF!</v>
      </c>
      <c r="AC96" s="211" t="e">
        <f t="shared" si="4"/>
        <v>#REF!</v>
      </c>
    </row>
    <row r="97" spans="2:29" s="1" customFormat="1" x14ac:dyDescent="0.3">
      <c r="B97" s="121" t="s">
        <v>0</v>
      </c>
      <c r="C97" s="178" t="s">
        <v>140</v>
      </c>
      <c r="D97" s="144" t="s">
        <v>72</v>
      </c>
      <c r="E97" s="22" t="s">
        <v>48</v>
      </c>
      <c r="F97" s="32" t="e">
        <f>#REF!</f>
        <v>#REF!</v>
      </c>
      <c r="G97" s="31" t="e">
        <f>#REF!</f>
        <v>#REF!</v>
      </c>
      <c r="H97" s="31" t="e">
        <f>#REF!</f>
        <v>#REF!</v>
      </c>
      <c r="I97" s="31" t="e">
        <f>#REF!</f>
        <v>#REF!</v>
      </c>
      <c r="J97" s="70" t="e">
        <f>#REF!</f>
        <v>#REF!</v>
      </c>
      <c r="K97" s="72" t="e">
        <f t="shared" si="2"/>
        <v>#REF!</v>
      </c>
      <c r="L97" s="43">
        <v>13280.77</v>
      </c>
      <c r="M97" s="31">
        <v>0</v>
      </c>
      <c r="N97" s="28">
        <v>0</v>
      </c>
      <c r="O97" s="28">
        <v>0</v>
      </c>
      <c r="P97" s="40">
        <v>0</v>
      </c>
      <c r="Q97" s="44">
        <f t="shared" si="3"/>
        <v>13280.77</v>
      </c>
      <c r="R97" s="54" t="e">
        <f t="shared" si="71"/>
        <v>#REF!</v>
      </c>
      <c r="S97" s="28" t="e">
        <f t="shared" si="71"/>
        <v>#REF!</v>
      </c>
      <c r="T97" s="28" t="e">
        <f t="shared" si="71"/>
        <v>#REF!</v>
      </c>
      <c r="U97" s="28" t="e">
        <f t="shared" si="71"/>
        <v>#REF!</v>
      </c>
      <c r="V97" s="40" t="e">
        <f t="shared" si="71"/>
        <v>#REF!</v>
      </c>
      <c r="W97" s="44" t="e">
        <f t="shared" si="71"/>
        <v>#REF!</v>
      </c>
      <c r="X97" s="208" t="e">
        <f t="shared" si="4"/>
        <v>#REF!</v>
      </c>
      <c r="Y97" s="209" t="e">
        <f t="shared" si="4"/>
        <v>#REF!</v>
      </c>
      <c r="Z97" s="209" t="e">
        <f t="shared" si="4"/>
        <v>#REF!</v>
      </c>
      <c r="AA97" s="209" t="e">
        <f t="shared" si="4"/>
        <v>#REF!</v>
      </c>
      <c r="AB97" s="210" t="e">
        <f t="shared" si="4"/>
        <v>#REF!</v>
      </c>
      <c r="AC97" s="211" t="e">
        <f t="shared" si="4"/>
        <v>#REF!</v>
      </c>
    </row>
    <row r="98" spans="2:29" s="1" customFormat="1" x14ac:dyDescent="0.3">
      <c r="B98" s="121" t="s">
        <v>0</v>
      </c>
      <c r="C98" s="178" t="s">
        <v>38</v>
      </c>
      <c r="D98" s="144" t="s">
        <v>104</v>
      </c>
      <c r="E98" s="22" t="s">
        <v>41</v>
      </c>
      <c r="F98" s="32" t="e">
        <f>#REF!</f>
        <v>#REF!</v>
      </c>
      <c r="G98" s="31" t="e">
        <f>#REF!</f>
        <v>#REF!</v>
      </c>
      <c r="H98" s="31" t="e">
        <f>#REF!</f>
        <v>#REF!</v>
      </c>
      <c r="I98" s="31" t="e">
        <f>#REF!</f>
        <v>#REF!</v>
      </c>
      <c r="J98" s="70" t="e">
        <f>#REF!</f>
        <v>#REF!</v>
      </c>
      <c r="K98" s="72" t="e">
        <f t="shared" si="2"/>
        <v>#REF!</v>
      </c>
      <c r="L98" s="43">
        <v>101311.27</v>
      </c>
      <c r="M98" s="31">
        <v>0</v>
      </c>
      <c r="N98" s="28">
        <v>0</v>
      </c>
      <c r="O98" s="28">
        <v>0</v>
      </c>
      <c r="P98" s="40">
        <v>0</v>
      </c>
      <c r="Q98" s="44">
        <f t="shared" si="3"/>
        <v>101311.27</v>
      </c>
      <c r="R98" s="54" t="e">
        <f t="shared" si="71"/>
        <v>#REF!</v>
      </c>
      <c r="S98" s="28" t="e">
        <f t="shared" si="71"/>
        <v>#REF!</v>
      </c>
      <c r="T98" s="28" t="e">
        <f t="shared" si="71"/>
        <v>#REF!</v>
      </c>
      <c r="U98" s="28" t="e">
        <f t="shared" si="71"/>
        <v>#REF!</v>
      </c>
      <c r="V98" s="40" t="e">
        <f t="shared" si="71"/>
        <v>#REF!</v>
      </c>
      <c r="W98" s="44" t="e">
        <f t="shared" si="71"/>
        <v>#REF!</v>
      </c>
      <c r="X98" s="208" t="e">
        <f t="shared" si="4"/>
        <v>#REF!</v>
      </c>
      <c r="Y98" s="209" t="e">
        <f t="shared" si="4"/>
        <v>#REF!</v>
      </c>
      <c r="Z98" s="209" t="e">
        <f t="shared" si="4"/>
        <v>#REF!</v>
      </c>
      <c r="AA98" s="209" t="e">
        <f t="shared" si="4"/>
        <v>#REF!</v>
      </c>
      <c r="AB98" s="210" t="e">
        <f t="shared" si="4"/>
        <v>#REF!</v>
      </c>
      <c r="AC98" s="211" t="e">
        <f t="shared" si="4"/>
        <v>#REF!</v>
      </c>
    </row>
    <row r="99" spans="2:29" s="1" customFormat="1" x14ac:dyDescent="0.3">
      <c r="B99" s="121" t="s">
        <v>0</v>
      </c>
      <c r="C99" s="178" t="s">
        <v>35</v>
      </c>
      <c r="D99" s="144" t="s">
        <v>105</v>
      </c>
      <c r="E99" s="178" t="s">
        <v>36</v>
      </c>
      <c r="F99" s="32" t="e">
        <f>#REF!</f>
        <v>#REF!</v>
      </c>
      <c r="G99" s="31" t="e">
        <f>#REF!</f>
        <v>#REF!</v>
      </c>
      <c r="H99" s="31" t="e">
        <f>#REF!</f>
        <v>#REF!</v>
      </c>
      <c r="I99" s="31" t="e">
        <f>#REF!</f>
        <v>#REF!</v>
      </c>
      <c r="J99" s="70" t="e">
        <f>#REF!</f>
        <v>#REF!</v>
      </c>
      <c r="K99" s="72" t="e">
        <f t="shared" si="2"/>
        <v>#REF!</v>
      </c>
      <c r="L99" s="43">
        <v>0</v>
      </c>
      <c r="M99" s="31">
        <v>43429.919999999998</v>
      </c>
      <c r="N99" s="28">
        <v>0</v>
      </c>
      <c r="O99" s="28">
        <v>0</v>
      </c>
      <c r="P99" s="40">
        <v>0</v>
      </c>
      <c r="Q99" s="44">
        <f t="shared" si="3"/>
        <v>43429.919999999998</v>
      </c>
      <c r="R99" s="54" t="e">
        <f t="shared" si="71"/>
        <v>#REF!</v>
      </c>
      <c r="S99" s="28" t="e">
        <f t="shared" si="71"/>
        <v>#REF!</v>
      </c>
      <c r="T99" s="28" t="e">
        <f t="shared" si="71"/>
        <v>#REF!</v>
      </c>
      <c r="U99" s="28" t="e">
        <f t="shared" si="71"/>
        <v>#REF!</v>
      </c>
      <c r="V99" s="40" t="e">
        <f t="shared" si="71"/>
        <v>#REF!</v>
      </c>
      <c r="W99" s="44" t="e">
        <f t="shared" si="71"/>
        <v>#REF!</v>
      </c>
      <c r="X99" s="208" t="e">
        <f t="shared" si="4"/>
        <v>#REF!</v>
      </c>
      <c r="Y99" s="209" t="e">
        <f t="shared" si="4"/>
        <v>#REF!</v>
      </c>
      <c r="Z99" s="209" t="e">
        <f t="shared" si="4"/>
        <v>#REF!</v>
      </c>
      <c r="AA99" s="209" t="e">
        <f t="shared" si="4"/>
        <v>#REF!</v>
      </c>
      <c r="AB99" s="210" t="e">
        <f t="shared" si="4"/>
        <v>#REF!</v>
      </c>
      <c r="AC99" s="211" t="e">
        <f t="shared" si="4"/>
        <v>#REF!</v>
      </c>
    </row>
    <row r="100" spans="2:29" s="1" customFormat="1" x14ac:dyDescent="0.3">
      <c r="B100" s="121" t="s">
        <v>0</v>
      </c>
      <c r="C100" s="178" t="s">
        <v>46</v>
      </c>
      <c r="D100" s="144" t="s">
        <v>94</v>
      </c>
      <c r="E100" s="178" t="s">
        <v>18</v>
      </c>
      <c r="F100" s="32" t="e">
        <f>#REF!</f>
        <v>#REF!</v>
      </c>
      <c r="G100" s="31" t="e">
        <f>#REF!</f>
        <v>#REF!</v>
      </c>
      <c r="H100" s="31" t="e">
        <f>#REF!</f>
        <v>#REF!</v>
      </c>
      <c r="I100" s="31" t="e">
        <f>#REF!</f>
        <v>#REF!</v>
      </c>
      <c r="J100" s="70" t="e">
        <f>#REF!</f>
        <v>#REF!</v>
      </c>
      <c r="K100" s="72" t="e">
        <f t="shared" si="2"/>
        <v>#REF!</v>
      </c>
      <c r="L100" s="43">
        <v>0</v>
      </c>
      <c r="M100" s="31">
        <v>0</v>
      </c>
      <c r="N100" s="28">
        <v>0</v>
      </c>
      <c r="O100" s="28">
        <v>0</v>
      </c>
      <c r="P100" s="40">
        <v>0</v>
      </c>
      <c r="Q100" s="44">
        <f t="shared" si="3"/>
        <v>0</v>
      </c>
      <c r="R100" s="54" t="e">
        <f t="shared" si="71"/>
        <v>#REF!</v>
      </c>
      <c r="S100" s="28" t="e">
        <f t="shared" si="71"/>
        <v>#REF!</v>
      </c>
      <c r="T100" s="28" t="e">
        <f t="shared" si="71"/>
        <v>#REF!</v>
      </c>
      <c r="U100" s="28" t="e">
        <f t="shared" si="71"/>
        <v>#REF!</v>
      </c>
      <c r="V100" s="40" t="e">
        <f t="shared" si="71"/>
        <v>#REF!</v>
      </c>
      <c r="W100" s="44" t="e">
        <f t="shared" si="71"/>
        <v>#REF!</v>
      </c>
      <c r="X100" s="208" t="e">
        <f t="shared" si="4"/>
        <v>#REF!</v>
      </c>
      <c r="Y100" s="209" t="e">
        <f t="shared" si="4"/>
        <v>#REF!</v>
      </c>
      <c r="Z100" s="209" t="e">
        <f t="shared" si="4"/>
        <v>#REF!</v>
      </c>
      <c r="AA100" s="209" t="e">
        <f t="shared" si="4"/>
        <v>#REF!</v>
      </c>
      <c r="AB100" s="210" t="e">
        <f t="shared" si="4"/>
        <v>#REF!</v>
      </c>
      <c r="AC100" s="211" t="e">
        <f t="shared" si="4"/>
        <v>#REF!</v>
      </c>
    </row>
    <row r="101" spans="2:29" s="1" customFormat="1" x14ac:dyDescent="0.3">
      <c r="B101" s="121" t="s">
        <v>0</v>
      </c>
      <c r="C101" s="178" t="s">
        <v>35</v>
      </c>
      <c r="D101" s="144" t="s">
        <v>111</v>
      </c>
      <c r="E101" s="178" t="s">
        <v>150</v>
      </c>
      <c r="F101" s="32" t="e">
        <f>#REF!</f>
        <v>#REF!</v>
      </c>
      <c r="G101" s="31" t="e">
        <f>#REF!</f>
        <v>#REF!</v>
      </c>
      <c r="H101" s="31" t="e">
        <f>#REF!</f>
        <v>#REF!</v>
      </c>
      <c r="I101" s="31" t="e">
        <f>#REF!</f>
        <v>#REF!</v>
      </c>
      <c r="J101" s="70" t="e">
        <f>#REF!</f>
        <v>#REF!</v>
      </c>
      <c r="K101" s="72" t="e">
        <f t="shared" si="2"/>
        <v>#REF!</v>
      </c>
      <c r="L101" s="43">
        <v>301105.96999999997</v>
      </c>
      <c r="M101" s="31">
        <v>0</v>
      </c>
      <c r="N101" s="28">
        <v>0</v>
      </c>
      <c r="O101" s="28">
        <v>0</v>
      </c>
      <c r="P101" s="40">
        <v>0</v>
      </c>
      <c r="Q101" s="44">
        <f t="shared" si="3"/>
        <v>301105.96999999997</v>
      </c>
      <c r="R101" s="54" t="e">
        <f t="shared" si="71"/>
        <v>#REF!</v>
      </c>
      <c r="S101" s="28" t="e">
        <f t="shared" si="71"/>
        <v>#REF!</v>
      </c>
      <c r="T101" s="28" t="e">
        <f t="shared" si="71"/>
        <v>#REF!</v>
      </c>
      <c r="U101" s="28" t="e">
        <f t="shared" si="71"/>
        <v>#REF!</v>
      </c>
      <c r="V101" s="40" t="e">
        <f t="shared" si="71"/>
        <v>#REF!</v>
      </c>
      <c r="W101" s="44" t="e">
        <f t="shared" si="71"/>
        <v>#REF!</v>
      </c>
      <c r="X101" s="208" t="e">
        <f t="shared" si="4"/>
        <v>#REF!</v>
      </c>
      <c r="Y101" s="209" t="e">
        <f t="shared" si="4"/>
        <v>#REF!</v>
      </c>
      <c r="Z101" s="209" t="e">
        <f t="shared" si="4"/>
        <v>#REF!</v>
      </c>
      <c r="AA101" s="209" t="e">
        <f t="shared" si="4"/>
        <v>#REF!</v>
      </c>
      <c r="AB101" s="210" t="e">
        <f t="shared" si="4"/>
        <v>#REF!</v>
      </c>
      <c r="AC101" s="211" t="e">
        <f t="shared" si="4"/>
        <v>#REF!</v>
      </c>
    </row>
    <row r="102" spans="2:29" s="306" customFormat="1" ht="15" thickBot="1" x14ac:dyDescent="0.35">
      <c r="B102" s="434"/>
      <c r="C102" s="435"/>
      <c r="D102" s="436"/>
      <c r="E102" s="437"/>
      <c r="F102" s="430" t="e">
        <f>SUM(F83:F101)</f>
        <v>#REF!</v>
      </c>
      <c r="G102" s="429" t="e">
        <f t="shared" ref="G102:W102" si="91">SUM(G83:G101)</f>
        <v>#REF!</v>
      </c>
      <c r="H102" s="429" t="e">
        <f t="shared" si="91"/>
        <v>#REF!</v>
      </c>
      <c r="I102" s="429" t="e">
        <f t="shared" si="91"/>
        <v>#REF!</v>
      </c>
      <c r="J102" s="429" t="e">
        <f t="shared" si="91"/>
        <v>#REF!</v>
      </c>
      <c r="K102" s="431" t="e">
        <f t="shared" si="91"/>
        <v>#REF!</v>
      </c>
      <c r="L102" s="430">
        <f t="shared" si="91"/>
        <v>891705.12999999989</v>
      </c>
      <c r="M102" s="429">
        <f t="shared" si="91"/>
        <v>223879.18</v>
      </c>
      <c r="N102" s="429">
        <f t="shared" si="91"/>
        <v>0</v>
      </c>
      <c r="O102" s="429">
        <f t="shared" si="91"/>
        <v>0</v>
      </c>
      <c r="P102" s="429">
        <f t="shared" si="91"/>
        <v>0</v>
      </c>
      <c r="Q102" s="432">
        <f t="shared" si="91"/>
        <v>1115584.31</v>
      </c>
      <c r="R102" s="57" t="e">
        <f t="shared" si="91"/>
        <v>#REF!</v>
      </c>
      <c r="S102" s="29" t="e">
        <f t="shared" si="91"/>
        <v>#REF!</v>
      </c>
      <c r="T102" s="29" t="e">
        <f t="shared" si="91"/>
        <v>#REF!</v>
      </c>
      <c r="U102" s="29" t="e">
        <f t="shared" si="91"/>
        <v>#REF!</v>
      </c>
      <c r="V102" s="29" t="e">
        <f t="shared" si="91"/>
        <v>#REF!</v>
      </c>
      <c r="W102" s="48" t="e">
        <f t="shared" si="91"/>
        <v>#REF!</v>
      </c>
      <c r="X102" s="242" t="e">
        <f t="shared" ref="X102" si="92">L102/F102</f>
        <v>#REF!</v>
      </c>
      <c r="Y102" s="223" t="e">
        <f t="shared" ref="Y102" si="93">M102/G102</f>
        <v>#REF!</v>
      </c>
      <c r="Z102" s="223" t="e">
        <f t="shared" ref="Z102" si="94">N102/H102</f>
        <v>#REF!</v>
      </c>
      <c r="AA102" s="223" t="e">
        <f t="shared" ref="AA102" si="95">O102/I102</f>
        <v>#REF!</v>
      </c>
      <c r="AB102" s="223" t="e">
        <f t="shared" ref="AB102" si="96">P102/J102</f>
        <v>#REF!</v>
      </c>
      <c r="AC102" s="225" t="e">
        <f t="shared" ref="AC102" si="97">Q102/K102</f>
        <v>#REF!</v>
      </c>
    </row>
    <row r="103" spans="2:29" s="306" customFormat="1" x14ac:dyDescent="0.3">
      <c r="B103" s="74"/>
      <c r="C103" s="76"/>
      <c r="D103" s="75"/>
      <c r="E103" s="399"/>
      <c r="F103" s="308"/>
      <c r="G103" s="308"/>
      <c r="H103" s="308"/>
      <c r="I103" s="308"/>
      <c r="J103" s="308"/>
      <c r="K103" s="308"/>
      <c r="L103" s="309"/>
      <c r="M103" s="308"/>
      <c r="N103" s="309"/>
      <c r="O103" s="309"/>
      <c r="P103" s="309"/>
      <c r="Q103" s="309"/>
      <c r="R103" s="309"/>
      <c r="S103" s="309"/>
      <c r="T103" s="309"/>
      <c r="U103" s="309"/>
      <c r="V103" s="309"/>
      <c r="W103" s="309"/>
      <c r="X103" s="310"/>
      <c r="Y103" s="310"/>
      <c r="Z103" s="310"/>
      <c r="AA103" s="310"/>
      <c r="AB103" s="310"/>
      <c r="AC103" s="310"/>
    </row>
    <row r="104" spans="2:29" s="1" customFormat="1" x14ac:dyDescent="0.3">
      <c r="B104" s="89" t="s">
        <v>1</v>
      </c>
      <c r="C104" s="178" t="s">
        <v>35</v>
      </c>
      <c r="D104" s="144" t="s">
        <v>101</v>
      </c>
      <c r="E104" s="22" t="s">
        <v>37</v>
      </c>
      <c r="F104" s="32" t="e">
        <f>#REF!</f>
        <v>#REF!</v>
      </c>
      <c r="G104" s="31" t="e">
        <f>#REF!</f>
        <v>#REF!</v>
      </c>
      <c r="H104" s="31" t="e">
        <f>#REF!</f>
        <v>#REF!</v>
      </c>
      <c r="I104" s="31" t="e">
        <f>#REF!</f>
        <v>#REF!</v>
      </c>
      <c r="J104" s="70" t="e">
        <f>#REF!</f>
        <v>#REF!</v>
      </c>
      <c r="K104" s="72" t="e">
        <f t="shared" si="2"/>
        <v>#REF!</v>
      </c>
      <c r="L104" s="43">
        <v>30001.34</v>
      </c>
      <c r="M104" s="31">
        <v>0</v>
      </c>
      <c r="N104" s="28">
        <v>0</v>
      </c>
      <c r="O104" s="389">
        <v>40292</v>
      </c>
      <c r="P104" s="40">
        <v>0</v>
      </c>
      <c r="Q104" s="44">
        <f t="shared" si="3"/>
        <v>70293.34</v>
      </c>
      <c r="R104" s="54" t="e">
        <f t="shared" si="71"/>
        <v>#REF!</v>
      </c>
      <c r="S104" s="28" t="e">
        <f t="shared" si="71"/>
        <v>#REF!</v>
      </c>
      <c r="T104" s="28" t="e">
        <f t="shared" si="71"/>
        <v>#REF!</v>
      </c>
      <c r="U104" s="28" t="e">
        <f t="shared" si="71"/>
        <v>#REF!</v>
      </c>
      <c r="V104" s="40" t="e">
        <f t="shared" si="71"/>
        <v>#REF!</v>
      </c>
      <c r="W104" s="44" t="e">
        <f t="shared" si="71"/>
        <v>#REF!</v>
      </c>
      <c r="X104" s="208" t="e">
        <f t="shared" si="4"/>
        <v>#REF!</v>
      </c>
      <c r="Y104" s="209" t="e">
        <f t="shared" si="4"/>
        <v>#REF!</v>
      </c>
      <c r="Z104" s="209" t="e">
        <f t="shared" si="4"/>
        <v>#REF!</v>
      </c>
      <c r="AA104" s="209" t="e">
        <f t="shared" si="4"/>
        <v>#REF!</v>
      </c>
      <c r="AB104" s="210" t="e">
        <f t="shared" si="4"/>
        <v>#REF!</v>
      </c>
      <c r="AC104" s="211" t="e">
        <f t="shared" si="4"/>
        <v>#REF!</v>
      </c>
    </row>
    <row r="105" spans="2:29" s="1" customFormat="1" ht="28.8" x14ac:dyDescent="0.3">
      <c r="B105" s="120" t="s">
        <v>1</v>
      </c>
      <c r="C105" s="177" t="s">
        <v>26</v>
      </c>
      <c r="D105" s="144" t="s">
        <v>102</v>
      </c>
      <c r="E105" s="22" t="s">
        <v>25</v>
      </c>
      <c r="F105" s="32" t="e">
        <f>#REF!</f>
        <v>#REF!</v>
      </c>
      <c r="G105" s="31" t="e">
        <f>#REF!</f>
        <v>#REF!</v>
      </c>
      <c r="H105" s="31" t="e">
        <f>#REF!</f>
        <v>#REF!</v>
      </c>
      <c r="I105" s="31" t="e">
        <f>#REF!</f>
        <v>#REF!</v>
      </c>
      <c r="J105" s="70" t="e">
        <f>#REF!</f>
        <v>#REF!</v>
      </c>
      <c r="K105" s="72" t="e">
        <f t="shared" si="2"/>
        <v>#REF!</v>
      </c>
      <c r="L105" s="43">
        <v>0</v>
      </c>
      <c r="M105" s="31">
        <v>2092534</v>
      </c>
      <c r="N105" s="28">
        <v>0</v>
      </c>
      <c r="O105" s="28">
        <v>0</v>
      </c>
      <c r="P105" s="40">
        <v>0</v>
      </c>
      <c r="Q105" s="44">
        <f t="shared" si="3"/>
        <v>2092534</v>
      </c>
      <c r="R105" s="54" t="e">
        <f t="shared" si="71"/>
        <v>#REF!</v>
      </c>
      <c r="S105" s="28" t="e">
        <f t="shared" si="71"/>
        <v>#REF!</v>
      </c>
      <c r="T105" s="28" t="e">
        <f t="shared" si="71"/>
        <v>#REF!</v>
      </c>
      <c r="U105" s="28" t="e">
        <f t="shared" si="71"/>
        <v>#REF!</v>
      </c>
      <c r="V105" s="40" t="e">
        <f t="shared" si="71"/>
        <v>#REF!</v>
      </c>
      <c r="W105" s="44" t="e">
        <f t="shared" si="71"/>
        <v>#REF!</v>
      </c>
      <c r="X105" s="208" t="e">
        <f t="shared" si="4"/>
        <v>#REF!</v>
      </c>
      <c r="Y105" s="209" t="e">
        <f t="shared" si="4"/>
        <v>#REF!</v>
      </c>
      <c r="Z105" s="209" t="e">
        <f t="shared" si="4"/>
        <v>#REF!</v>
      </c>
      <c r="AA105" s="209" t="e">
        <f t="shared" si="4"/>
        <v>#REF!</v>
      </c>
      <c r="AB105" s="210" t="e">
        <f t="shared" si="4"/>
        <v>#REF!</v>
      </c>
      <c r="AC105" s="211" t="e">
        <f t="shared" si="4"/>
        <v>#REF!</v>
      </c>
    </row>
    <row r="106" spans="2:29" s="306" customFormat="1" ht="15" thickBot="1" x14ac:dyDescent="0.35">
      <c r="B106" s="434"/>
      <c r="C106" s="435"/>
      <c r="D106" s="436"/>
      <c r="E106" s="437"/>
      <c r="F106" s="430" t="e">
        <f>SUM(F104:F105)</f>
        <v>#REF!</v>
      </c>
      <c r="G106" s="429" t="e">
        <f t="shared" ref="G106:W106" si="98">SUM(G104:G105)</f>
        <v>#REF!</v>
      </c>
      <c r="H106" s="429" t="e">
        <f t="shared" si="98"/>
        <v>#REF!</v>
      </c>
      <c r="I106" s="429" t="e">
        <f t="shared" si="98"/>
        <v>#REF!</v>
      </c>
      <c r="J106" s="429" t="e">
        <f t="shared" si="98"/>
        <v>#REF!</v>
      </c>
      <c r="K106" s="431" t="e">
        <f t="shared" si="98"/>
        <v>#REF!</v>
      </c>
      <c r="L106" s="430">
        <f t="shared" si="98"/>
        <v>30001.34</v>
      </c>
      <c r="M106" s="429">
        <f t="shared" si="98"/>
        <v>2092534</v>
      </c>
      <c r="N106" s="429">
        <f t="shared" si="98"/>
        <v>0</v>
      </c>
      <c r="O106" s="429">
        <f t="shared" si="98"/>
        <v>40292</v>
      </c>
      <c r="P106" s="429">
        <f t="shared" si="98"/>
        <v>0</v>
      </c>
      <c r="Q106" s="432">
        <f t="shared" si="98"/>
        <v>2162827.34</v>
      </c>
      <c r="R106" s="57" t="e">
        <f t="shared" si="98"/>
        <v>#REF!</v>
      </c>
      <c r="S106" s="29" t="e">
        <f t="shared" si="98"/>
        <v>#REF!</v>
      </c>
      <c r="T106" s="29" t="e">
        <f t="shared" si="98"/>
        <v>#REF!</v>
      </c>
      <c r="U106" s="29" t="e">
        <f t="shared" si="98"/>
        <v>#REF!</v>
      </c>
      <c r="V106" s="29" t="e">
        <f t="shared" si="98"/>
        <v>#REF!</v>
      </c>
      <c r="W106" s="48" t="e">
        <f t="shared" si="98"/>
        <v>#REF!</v>
      </c>
      <c r="X106" s="242" t="e">
        <f t="shared" ref="X106" si="99">L106/F106</f>
        <v>#REF!</v>
      </c>
      <c r="Y106" s="223" t="e">
        <f t="shared" ref="Y106" si="100">M106/G106</f>
        <v>#REF!</v>
      </c>
      <c r="Z106" s="223" t="e">
        <f t="shared" ref="Z106" si="101">N106/H106</f>
        <v>#REF!</v>
      </c>
      <c r="AA106" s="223" t="e">
        <f t="shared" ref="AA106" si="102">O106/I106</f>
        <v>#REF!</v>
      </c>
      <c r="AB106" s="223" t="e">
        <f t="shared" ref="AB106" si="103">P106/J106</f>
        <v>#REF!</v>
      </c>
      <c r="AC106" s="225" t="e">
        <f t="shared" ref="AC106" si="104">Q106/K106</f>
        <v>#REF!</v>
      </c>
    </row>
    <row r="107" spans="2:29" s="306" customFormat="1" x14ac:dyDescent="0.3">
      <c r="B107" s="74"/>
      <c r="C107" s="76"/>
      <c r="D107" s="75"/>
      <c r="E107" s="399"/>
      <c r="F107" s="308"/>
      <c r="G107" s="308"/>
      <c r="H107" s="308"/>
      <c r="I107" s="308"/>
      <c r="J107" s="308"/>
      <c r="K107" s="308"/>
      <c r="L107" s="309"/>
      <c r="M107" s="308"/>
      <c r="N107" s="309"/>
      <c r="O107" s="309"/>
      <c r="P107" s="309"/>
      <c r="Q107" s="309"/>
      <c r="R107" s="309"/>
      <c r="S107" s="309"/>
      <c r="T107" s="309"/>
      <c r="U107" s="309"/>
      <c r="V107" s="309"/>
      <c r="W107" s="309"/>
      <c r="X107" s="310"/>
      <c r="Y107" s="310"/>
      <c r="Z107" s="310"/>
      <c r="AA107" s="310"/>
      <c r="AB107" s="310"/>
      <c r="AC107" s="310"/>
    </row>
    <row r="108" spans="2:29" s="1" customFormat="1" x14ac:dyDescent="0.3">
      <c r="B108" s="89" t="s">
        <v>2</v>
      </c>
      <c r="C108" s="178" t="s">
        <v>34</v>
      </c>
      <c r="D108" s="144" t="s">
        <v>103</v>
      </c>
      <c r="E108" s="22" t="s">
        <v>5</v>
      </c>
      <c r="F108" s="32" t="e">
        <f>#REF!</f>
        <v>#REF!</v>
      </c>
      <c r="G108" s="31" t="e">
        <f>#REF!</f>
        <v>#REF!</v>
      </c>
      <c r="H108" s="31" t="e">
        <f>#REF!</f>
        <v>#REF!</v>
      </c>
      <c r="I108" s="31" t="e">
        <f>#REF!</f>
        <v>#REF!</v>
      </c>
      <c r="J108" s="70" t="e">
        <f>#REF!</f>
        <v>#REF!</v>
      </c>
      <c r="K108" s="72" t="e">
        <f t="shared" si="2"/>
        <v>#REF!</v>
      </c>
      <c r="L108" s="32">
        <v>325486.46000000002</v>
      </c>
      <c r="M108" s="31">
        <v>0</v>
      </c>
      <c r="N108" s="28">
        <v>0</v>
      </c>
      <c r="O108" s="28">
        <v>0</v>
      </c>
      <c r="P108" s="478">
        <v>103483</v>
      </c>
      <c r="Q108" s="44">
        <f t="shared" si="3"/>
        <v>428969.46</v>
      </c>
      <c r="R108" s="54" t="e">
        <f t="shared" si="71"/>
        <v>#REF!</v>
      </c>
      <c r="S108" s="28" t="e">
        <f t="shared" si="71"/>
        <v>#REF!</v>
      </c>
      <c r="T108" s="28" t="e">
        <f t="shared" si="71"/>
        <v>#REF!</v>
      </c>
      <c r="U108" s="28" t="e">
        <f t="shared" si="71"/>
        <v>#REF!</v>
      </c>
      <c r="V108" s="40" t="e">
        <f t="shared" si="71"/>
        <v>#REF!</v>
      </c>
      <c r="W108" s="44" t="e">
        <f t="shared" si="71"/>
        <v>#REF!</v>
      </c>
      <c r="X108" s="208" t="e">
        <f t="shared" si="4"/>
        <v>#REF!</v>
      </c>
      <c r="Y108" s="209" t="e">
        <f t="shared" si="4"/>
        <v>#REF!</v>
      </c>
      <c r="Z108" s="209" t="e">
        <f t="shared" si="4"/>
        <v>#REF!</v>
      </c>
      <c r="AA108" s="209" t="e">
        <f t="shared" si="4"/>
        <v>#REF!</v>
      </c>
      <c r="AB108" s="210" t="e">
        <f t="shared" si="4"/>
        <v>#REF!</v>
      </c>
      <c r="AC108" s="211" t="e">
        <f t="shared" si="4"/>
        <v>#REF!</v>
      </c>
    </row>
    <row r="109" spans="2:29" s="306" customFormat="1" x14ac:dyDescent="0.3">
      <c r="B109" s="74"/>
      <c r="C109" s="76"/>
      <c r="D109" s="75"/>
      <c r="E109" s="399"/>
      <c r="F109" s="308"/>
      <c r="G109" s="308"/>
      <c r="H109" s="308"/>
      <c r="I109" s="308"/>
      <c r="J109" s="308"/>
      <c r="K109" s="308"/>
      <c r="L109" s="309"/>
      <c r="M109" s="308"/>
      <c r="N109" s="309"/>
      <c r="O109" s="309"/>
      <c r="P109" s="309"/>
      <c r="Q109" s="309"/>
      <c r="R109" s="309"/>
      <c r="S109" s="309"/>
      <c r="T109" s="309"/>
      <c r="U109" s="309"/>
      <c r="V109" s="309"/>
      <c r="W109" s="309"/>
      <c r="X109" s="310"/>
      <c r="Y109" s="310"/>
      <c r="Z109" s="310"/>
      <c r="AA109" s="310"/>
      <c r="AB109" s="310"/>
      <c r="AC109" s="310"/>
    </row>
    <row r="110" spans="2:29" s="306" customFormat="1" x14ac:dyDescent="0.3">
      <c r="B110" s="74"/>
      <c r="C110" s="76"/>
      <c r="D110" s="75"/>
      <c r="E110" s="399"/>
      <c r="F110" s="308"/>
      <c r="G110" s="308"/>
      <c r="H110" s="308"/>
      <c r="I110" s="308"/>
      <c r="J110" s="308"/>
      <c r="K110" s="308"/>
      <c r="L110" s="309"/>
      <c r="M110" s="308"/>
      <c r="N110" s="309"/>
      <c r="O110" s="309"/>
      <c r="P110" s="309"/>
      <c r="Q110" s="309"/>
      <c r="R110" s="309"/>
      <c r="S110" s="309"/>
      <c r="T110" s="309"/>
      <c r="U110" s="309"/>
      <c r="V110" s="309"/>
      <c r="W110" s="309"/>
      <c r="X110" s="310"/>
      <c r="Y110" s="310"/>
      <c r="Z110" s="310"/>
      <c r="AA110" s="310"/>
      <c r="AB110" s="310"/>
      <c r="AC110" s="310"/>
    </row>
    <row r="111" spans="2:29" s="1" customFormat="1" x14ac:dyDescent="0.3">
      <c r="B111" s="89" t="s">
        <v>3</v>
      </c>
      <c r="C111" s="176" t="s">
        <v>23</v>
      </c>
      <c r="D111" s="270" t="s">
        <v>100</v>
      </c>
      <c r="E111" s="22" t="s">
        <v>22</v>
      </c>
      <c r="F111" s="32" t="e">
        <f>#REF!</f>
        <v>#REF!</v>
      </c>
      <c r="G111" s="31" t="e">
        <f>#REF!</f>
        <v>#REF!</v>
      </c>
      <c r="H111" s="31" t="e">
        <f>#REF!</f>
        <v>#REF!</v>
      </c>
      <c r="I111" s="31" t="e">
        <f>#REF!</f>
        <v>#REF!</v>
      </c>
      <c r="J111" s="70" t="e">
        <f>#REF!</f>
        <v>#REF!</v>
      </c>
      <c r="K111" s="72" t="e">
        <f t="shared" si="2"/>
        <v>#REF!</v>
      </c>
      <c r="L111" s="43">
        <v>0</v>
      </c>
      <c r="M111" s="31">
        <v>0</v>
      </c>
      <c r="N111" s="28">
        <v>0</v>
      </c>
      <c r="O111" s="28">
        <v>0</v>
      </c>
      <c r="P111" s="70">
        <v>0</v>
      </c>
      <c r="Q111" s="44">
        <f t="shared" si="3"/>
        <v>0</v>
      </c>
      <c r="R111" s="54" t="e">
        <f t="shared" si="71"/>
        <v>#REF!</v>
      </c>
      <c r="S111" s="28" t="e">
        <f t="shared" si="71"/>
        <v>#REF!</v>
      </c>
      <c r="T111" s="28" t="e">
        <f t="shared" si="71"/>
        <v>#REF!</v>
      </c>
      <c r="U111" s="28" t="e">
        <f t="shared" si="71"/>
        <v>#REF!</v>
      </c>
      <c r="V111" s="40" t="e">
        <f t="shared" si="71"/>
        <v>#REF!</v>
      </c>
      <c r="W111" s="44" t="e">
        <f t="shared" si="71"/>
        <v>#REF!</v>
      </c>
      <c r="X111" s="208" t="e">
        <f>L111/F111</f>
        <v>#REF!</v>
      </c>
      <c r="Y111" s="209" t="e">
        <f t="shared" ref="Y111:Y112" si="105">M111/G111</f>
        <v>#REF!</v>
      </c>
      <c r="Z111" s="209" t="e">
        <f t="shared" ref="Z111:Z112" si="106">N111/H111</f>
        <v>#REF!</v>
      </c>
      <c r="AA111" s="209" t="e">
        <f t="shared" ref="AA111:AA112" si="107">O111/I111</f>
        <v>#REF!</v>
      </c>
      <c r="AB111" s="210" t="e">
        <f t="shared" ref="AB111:AB112" si="108">P111/J111</f>
        <v>#REF!</v>
      </c>
      <c r="AC111" s="211" t="e">
        <f t="shared" ref="AC111:AC112" si="109">Q111/K111</f>
        <v>#REF!</v>
      </c>
    </row>
    <row r="112" spans="2:29" s="1" customFormat="1" x14ac:dyDescent="0.3">
      <c r="B112" s="89" t="s">
        <v>4</v>
      </c>
      <c r="C112" s="176" t="s">
        <v>44</v>
      </c>
      <c r="D112" s="144" t="s">
        <v>99</v>
      </c>
      <c r="E112" s="22" t="s">
        <v>16</v>
      </c>
      <c r="F112" s="32" t="e">
        <f>#REF!</f>
        <v>#REF!</v>
      </c>
      <c r="G112" s="31" t="e">
        <f>#REF!</f>
        <v>#REF!</v>
      </c>
      <c r="H112" s="31" t="e">
        <f>#REF!</f>
        <v>#REF!</v>
      </c>
      <c r="I112" s="31" t="e">
        <f>#REF!</f>
        <v>#REF!</v>
      </c>
      <c r="J112" s="70" t="e">
        <f>#REF!</f>
        <v>#REF!</v>
      </c>
      <c r="K112" s="72" t="e">
        <f t="shared" si="2"/>
        <v>#REF!</v>
      </c>
      <c r="L112" s="43">
        <v>57839.03</v>
      </c>
      <c r="M112" s="31">
        <v>341050.63</v>
      </c>
      <c r="N112" s="28">
        <v>0</v>
      </c>
      <c r="O112" s="28">
        <v>0</v>
      </c>
      <c r="P112" s="40">
        <v>0</v>
      </c>
      <c r="Q112" s="44">
        <f t="shared" si="3"/>
        <v>398889.66000000003</v>
      </c>
      <c r="R112" s="54" t="e">
        <f t="shared" si="71"/>
        <v>#REF!</v>
      </c>
      <c r="S112" s="28" t="e">
        <f t="shared" si="71"/>
        <v>#REF!</v>
      </c>
      <c r="T112" s="28" t="e">
        <f t="shared" si="71"/>
        <v>#REF!</v>
      </c>
      <c r="U112" s="28" t="e">
        <f t="shared" si="71"/>
        <v>#REF!</v>
      </c>
      <c r="V112" s="40" t="e">
        <f t="shared" si="71"/>
        <v>#REF!</v>
      </c>
      <c r="W112" s="44" t="e">
        <f t="shared" si="71"/>
        <v>#REF!</v>
      </c>
      <c r="X112" s="208" t="e">
        <f>L112/F112</f>
        <v>#REF!</v>
      </c>
      <c r="Y112" s="209" t="e">
        <f t="shared" si="105"/>
        <v>#REF!</v>
      </c>
      <c r="Z112" s="209" t="e">
        <f t="shared" si="106"/>
        <v>#REF!</v>
      </c>
      <c r="AA112" s="209" t="e">
        <f t="shared" si="107"/>
        <v>#REF!</v>
      </c>
      <c r="AB112" s="210" t="e">
        <f t="shared" si="108"/>
        <v>#REF!</v>
      </c>
      <c r="AC112" s="211" t="e">
        <f t="shared" si="109"/>
        <v>#REF!</v>
      </c>
    </row>
    <row r="113" spans="2:30" s="306" customFormat="1" x14ac:dyDescent="0.3">
      <c r="B113" s="74"/>
      <c r="C113" s="76"/>
      <c r="D113" s="75"/>
      <c r="E113" s="399"/>
      <c r="F113" s="308"/>
      <c r="G113" s="308"/>
      <c r="H113" s="308"/>
      <c r="I113" s="308"/>
      <c r="J113" s="308"/>
      <c r="K113" s="308"/>
      <c r="L113" s="309"/>
      <c r="M113" s="308"/>
      <c r="N113" s="309"/>
      <c r="O113" s="309"/>
      <c r="P113" s="309"/>
      <c r="Q113" s="309"/>
      <c r="R113" s="309"/>
      <c r="S113" s="309"/>
      <c r="T113" s="309"/>
      <c r="U113" s="309"/>
      <c r="V113" s="309"/>
      <c r="W113" s="309"/>
      <c r="X113" s="310"/>
      <c r="Y113" s="310"/>
      <c r="Z113" s="310"/>
      <c r="AA113" s="310"/>
      <c r="AB113" s="310"/>
      <c r="AC113" s="310"/>
    </row>
    <row r="114" spans="2:30" s="1" customFormat="1" x14ac:dyDescent="0.3">
      <c r="B114" s="114"/>
      <c r="C114" s="76"/>
      <c r="D114" s="2"/>
      <c r="E114" s="6"/>
      <c r="F114" s="93"/>
      <c r="G114" s="93"/>
      <c r="H114" s="93"/>
      <c r="I114" s="93"/>
      <c r="J114" s="93"/>
      <c r="K114" s="93"/>
      <c r="L114" s="60"/>
      <c r="M114" s="93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</row>
    <row r="115" spans="2:30" s="1" customFormat="1" x14ac:dyDescent="0.3">
      <c r="B115" s="73"/>
      <c r="C115" s="20"/>
      <c r="D115" s="2"/>
      <c r="E115" s="6"/>
      <c r="F115" s="73"/>
      <c r="G115" s="73"/>
      <c r="H115" s="73"/>
      <c r="I115" s="73"/>
      <c r="J115" s="73"/>
      <c r="K115" s="73"/>
      <c r="M115" s="73"/>
    </row>
    <row r="116" spans="2:30" s="1" customFormat="1" ht="15" thickBot="1" x14ac:dyDescent="0.35">
      <c r="B116" s="563" t="s">
        <v>144</v>
      </c>
      <c r="C116" s="564"/>
      <c r="D116" s="252"/>
      <c r="E116" s="253" t="e">
        <f>#REF!+#REF!</f>
        <v>#REF!</v>
      </c>
      <c r="F116" s="35" t="e">
        <f t="shared" ref="F116:W116" si="110">F112+F111+F108+F106+F102+F80+F78+F73+F72+F70+F66+F61+F59+F52+F50+F44+F39+F38+F37+F35+F30+F28+F22+F21+F20+F18+F13+F9+F4</f>
        <v>#REF!</v>
      </c>
      <c r="G116" s="35" t="e">
        <f t="shared" si="110"/>
        <v>#REF!</v>
      </c>
      <c r="H116" s="35" t="e">
        <f t="shared" si="110"/>
        <v>#REF!</v>
      </c>
      <c r="I116" s="35" t="e">
        <f t="shared" si="110"/>
        <v>#REF!</v>
      </c>
      <c r="J116" s="35" t="e">
        <f t="shared" si="110"/>
        <v>#REF!</v>
      </c>
      <c r="K116" s="107" t="e">
        <f t="shared" si="110"/>
        <v>#REF!</v>
      </c>
      <c r="L116" s="254">
        <f t="shared" si="110"/>
        <v>4233082.8100000005</v>
      </c>
      <c r="M116" s="255">
        <f t="shared" si="110"/>
        <v>9520293.2399999984</v>
      </c>
      <c r="N116" s="255">
        <f t="shared" si="110"/>
        <v>1210968.25</v>
      </c>
      <c r="O116" s="255">
        <f t="shared" si="110"/>
        <v>2114162.29</v>
      </c>
      <c r="P116" s="255">
        <f t="shared" si="110"/>
        <v>1183124.43</v>
      </c>
      <c r="Q116" s="256">
        <f t="shared" si="110"/>
        <v>18261631.02</v>
      </c>
      <c r="R116" s="199" t="e">
        <f t="shared" si="110"/>
        <v>#REF!</v>
      </c>
      <c r="S116" s="35" t="e">
        <f t="shared" si="110"/>
        <v>#REF!</v>
      </c>
      <c r="T116" s="35" t="e">
        <f t="shared" si="110"/>
        <v>#REF!</v>
      </c>
      <c r="U116" s="35" t="e">
        <f t="shared" si="110"/>
        <v>#REF!</v>
      </c>
      <c r="V116" s="35" t="e">
        <f t="shared" si="110"/>
        <v>#REF!</v>
      </c>
      <c r="W116" s="255" t="e">
        <f t="shared" si="110"/>
        <v>#REF!</v>
      </c>
      <c r="X116" s="242" t="e">
        <f>L116/F116</f>
        <v>#REF!</v>
      </c>
      <c r="Y116" s="223" t="e">
        <f t="shared" ref="Y116" si="111">M116/G116</f>
        <v>#REF!</v>
      </c>
      <c r="Z116" s="223" t="e">
        <f t="shared" ref="Z116" si="112">N116/H116</f>
        <v>#REF!</v>
      </c>
      <c r="AA116" s="223" t="e">
        <f t="shared" ref="AA116" si="113">O116/I116</f>
        <v>#REF!</v>
      </c>
      <c r="AB116" s="224" t="e">
        <f t="shared" ref="AB116" si="114">P116/J116</f>
        <v>#REF!</v>
      </c>
      <c r="AC116" s="225" t="e">
        <f t="shared" ref="AC116" si="115">Q116/K116</f>
        <v>#REF!</v>
      </c>
    </row>
    <row r="117" spans="2:30" s="1" customFormat="1" ht="26.25" customHeight="1" x14ac:dyDescent="0.3">
      <c r="B117" s="73"/>
      <c r="C117" s="20"/>
      <c r="D117" s="2"/>
      <c r="E117" s="6"/>
      <c r="F117" s="73"/>
      <c r="G117" s="73"/>
      <c r="H117" s="73"/>
      <c r="I117" s="73"/>
      <c r="J117" s="73"/>
      <c r="K117" s="73"/>
      <c r="M117" s="73"/>
    </row>
    <row r="118" spans="2:30" s="1" customFormat="1" x14ac:dyDescent="0.3">
      <c r="B118" s="73"/>
      <c r="C118" s="20"/>
      <c r="D118" s="2"/>
      <c r="E118" s="76"/>
      <c r="F118" s="73"/>
      <c r="G118" s="73"/>
      <c r="H118" s="73"/>
      <c r="I118" s="73"/>
      <c r="J118" s="73"/>
      <c r="K118" s="73"/>
      <c r="L118" s="74"/>
      <c r="M118" s="74"/>
      <c r="N118" s="75"/>
      <c r="O118" s="74"/>
      <c r="Q118" s="7"/>
      <c r="R118" s="412"/>
      <c r="T118" s="417" t="s">
        <v>177</v>
      </c>
      <c r="U118" s="418" t="s">
        <v>178</v>
      </c>
      <c r="V118" s="2"/>
      <c r="X118" s="412"/>
      <c r="Y118" s="258"/>
      <c r="Z118" s="417" t="s">
        <v>177</v>
      </c>
      <c r="AA118" s="418" t="s">
        <v>178</v>
      </c>
      <c r="AB118" s="259"/>
      <c r="AC118" s="258"/>
      <c r="AD118" s="412"/>
    </row>
    <row r="119" spans="2:30" s="1" customFormat="1" x14ac:dyDescent="0.3">
      <c r="B119" s="73"/>
      <c r="C119" s="20"/>
      <c r="D119" s="2"/>
      <c r="E119" s="76"/>
      <c r="F119" s="73"/>
      <c r="G119" s="73"/>
      <c r="H119" s="73"/>
      <c r="I119" s="73"/>
      <c r="J119" s="73"/>
      <c r="K119" s="73"/>
      <c r="L119" s="74"/>
      <c r="M119" s="73"/>
    </row>
    <row r="122" spans="2:30" x14ac:dyDescent="0.3">
      <c r="F122" s="476"/>
      <c r="G122" s="476"/>
      <c r="H122" s="476"/>
      <c r="I122" s="476"/>
      <c r="J122" s="476"/>
      <c r="K122" s="476"/>
      <c r="L122" s="476"/>
      <c r="M122" s="476"/>
      <c r="N122" s="476"/>
      <c r="O122" s="476"/>
      <c r="P122" s="476"/>
      <c r="Q122" s="476"/>
    </row>
  </sheetData>
  <mergeCells count="7">
    <mergeCell ref="R2:W2"/>
    <mergeCell ref="X2:AC2"/>
    <mergeCell ref="B116:C116"/>
    <mergeCell ref="B2:C2"/>
    <mergeCell ref="D2:E2"/>
    <mergeCell ref="F2:K2"/>
    <mergeCell ref="L2:Q2"/>
  </mergeCells>
  <conditionalFormatting sqref="R116:W116 R11:W12 R4:W7 R73:AC73 R49:W49 R47:AC48 R37:W39 R55:W55 R83:AC101 R19:AC22 R15:W17 R25:AC27 R30:AC30 R33:AC34 R36:AC36 R42:W43 R52:W52 R76:AC77 R80:AC80 R104:AC105 R108:AC108 R111:AC113">
    <cfRule type="cellIs" dxfId="304" priority="229" operator="lessThan">
      <formula>0</formula>
    </cfRule>
    <cfRule type="cellIs" dxfId="303" priority="230" operator="greaterThan">
      <formula>0</formula>
    </cfRule>
  </conditionalFormatting>
  <conditionalFormatting sqref="R56:W58 R61:W61 R64:W65 R68:W69">
    <cfRule type="cellIs" dxfId="302" priority="227" operator="lessThan">
      <formula>0</formula>
    </cfRule>
    <cfRule type="cellIs" dxfId="301" priority="228" operator="greaterThan">
      <formula>0</formula>
    </cfRule>
  </conditionalFormatting>
  <conditionalFormatting sqref="R72:W72">
    <cfRule type="cellIs" dxfId="300" priority="225" operator="lessThan">
      <formula>0</formula>
    </cfRule>
    <cfRule type="cellIs" dxfId="299" priority="226" operator="greaterThan">
      <formula>0</formula>
    </cfRule>
  </conditionalFormatting>
  <conditionalFormatting sqref="X72:AC72">
    <cfRule type="cellIs" dxfId="298" priority="219" operator="lessThan">
      <formula>0</formula>
    </cfRule>
    <cfRule type="cellIs" dxfId="297" priority="220" operator="greaterThan">
      <formula>0</formula>
    </cfRule>
  </conditionalFormatting>
  <conditionalFormatting sqref="X116:AC116 X4:AC7 X11:AC12 X49:AC49 X37:AC39 X55:AC55 X15:AC17 X42:AC43 X52:AC52">
    <cfRule type="cellIs" dxfId="296" priority="223" operator="lessThan">
      <formula>0</formula>
    </cfRule>
    <cfRule type="cellIs" dxfId="295" priority="224" operator="greaterThan">
      <formula>0</formula>
    </cfRule>
  </conditionalFormatting>
  <conditionalFormatting sqref="X56:AC58 X61:AC61 X64:AC65 X68:AC69">
    <cfRule type="cellIs" dxfId="294" priority="221" operator="lessThan">
      <formula>0</formula>
    </cfRule>
    <cfRule type="cellIs" dxfId="293" priority="222" operator="greaterThan">
      <formula>0</formula>
    </cfRule>
  </conditionalFormatting>
  <conditionalFormatting sqref="X4:AC6">
    <cfRule type="cellIs" dxfId="292" priority="218" operator="between">
      <formula>#DIV/0!</formula>
      <formula>0</formula>
    </cfRule>
  </conditionalFormatting>
  <conditionalFormatting sqref="R8:W8">
    <cfRule type="cellIs" dxfId="291" priority="216" operator="lessThan">
      <formula>0</formula>
    </cfRule>
    <cfRule type="cellIs" dxfId="290" priority="217" operator="greaterThan">
      <formula>0</formula>
    </cfRule>
  </conditionalFormatting>
  <conditionalFormatting sqref="X8:AC8">
    <cfRule type="cellIs" dxfId="289" priority="214" operator="lessThan">
      <formula>0</formula>
    </cfRule>
    <cfRule type="cellIs" dxfId="288" priority="215" operator="greaterThan">
      <formula>0</formula>
    </cfRule>
  </conditionalFormatting>
  <conditionalFormatting sqref="R18:W18">
    <cfRule type="cellIs" dxfId="287" priority="212" operator="lessThan">
      <formula>0</formula>
    </cfRule>
    <cfRule type="cellIs" dxfId="286" priority="213" operator="greaterThan">
      <formula>0</formula>
    </cfRule>
  </conditionalFormatting>
  <conditionalFormatting sqref="X18:AC18">
    <cfRule type="cellIs" dxfId="285" priority="210" operator="lessThan">
      <formula>0</formula>
    </cfRule>
    <cfRule type="cellIs" dxfId="284" priority="211" operator="greaterThan">
      <formula>0</formula>
    </cfRule>
  </conditionalFormatting>
  <conditionalFormatting sqref="X18:AC18">
    <cfRule type="cellIs" dxfId="283" priority="209" operator="between">
      <formula>#DIV/0!</formula>
      <formula>0</formula>
    </cfRule>
  </conditionalFormatting>
  <conditionalFormatting sqref="R35:W35">
    <cfRule type="cellIs" dxfId="282" priority="203" operator="lessThan">
      <formula>0</formula>
    </cfRule>
    <cfRule type="cellIs" dxfId="281" priority="204" operator="greaterThan">
      <formula>0</formula>
    </cfRule>
  </conditionalFormatting>
  <conditionalFormatting sqref="X35:AC35">
    <cfRule type="cellIs" dxfId="280" priority="201" operator="lessThan">
      <formula>0</formula>
    </cfRule>
    <cfRule type="cellIs" dxfId="279" priority="202" operator="greaterThan">
      <formula>0</formula>
    </cfRule>
  </conditionalFormatting>
  <conditionalFormatting sqref="X35:AC35">
    <cfRule type="cellIs" dxfId="278" priority="200" operator="between">
      <formula>#DIV/0!</formula>
      <formula>0</formula>
    </cfRule>
  </conditionalFormatting>
  <conditionalFormatting sqref="R45:W46">
    <cfRule type="cellIs" dxfId="277" priority="198" operator="lessThan">
      <formula>0</formula>
    </cfRule>
    <cfRule type="cellIs" dxfId="276" priority="199" operator="greaterThan">
      <formula>0</formula>
    </cfRule>
  </conditionalFormatting>
  <conditionalFormatting sqref="X45:AC46">
    <cfRule type="cellIs" dxfId="275" priority="196" operator="lessThan">
      <formula>0</formula>
    </cfRule>
    <cfRule type="cellIs" dxfId="274" priority="197" operator="greaterThan">
      <formula>0</formula>
    </cfRule>
  </conditionalFormatting>
  <conditionalFormatting sqref="R44:W44">
    <cfRule type="cellIs" dxfId="273" priority="194" operator="lessThan">
      <formula>0</formula>
    </cfRule>
    <cfRule type="cellIs" dxfId="272" priority="195" operator="greaterThan">
      <formula>0</formula>
    </cfRule>
  </conditionalFormatting>
  <conditionalFormatting sqref="X44:AC44">
    <cfRule type="cellIs" dxfId="271" priority="192" operator="lessThan">
      <formula>0</formula>
    </cfRule>
    <cfRule type="cellIs" dxfId="270" priority="193" operator="greaterThan">
      <formula>0</formula>
    </cfRule>
  </conditionalFormatting>
  <conditionalFormatting sqref="X44:AC44">
    <cfRule type="cellIs" dxfId="269" priority="191" operator="between">
      <formula>#DIV/0!</formula>
      <formula>0</formula>
    </cfRule>
  </conditionalFormatting>
  <conditionalFormatting sqref="R53:W54">
    <cfRule type="cellIs" dxfId="268" priority="189" operator="lessThan">
      <formula>0</formula>
    </cfRule>
    <cfRule type="cellIs" dxfId="267" priority="190" operator="greaterThan">
      <formula>0</formula>
    </cfRule>
  </conditionalFormatting>
  <conditionalFormatting sqref="X53:AC54">
    <cfRule type="cellIs" dxfId="266" priority="187" operator="lessThan">
      <formula>0</formula>
    </cfRule>
    <cfRule type="cellIs" dxfId="265" priority="188" operator="greaterThan">
      <formula>0</formula>
    </cfRule>
  </conditionalFormatting>
  <conditionalFormatting sqref="X81:AC82">
    <cfRule type="cellIs" dxfId="264" priority="169" operator="lessThan">
      <formula>0</formula>
    </cfRule>
    <cfRule type="cellIs" dxfId="263" priority="170" operator="greaterThan">
      <formula>0</formula>
    </cfRule>
  </conditionalFormatting>
  <conditionalFormatting sqref="X109:AC110">
    <cfRule type="cellIs" dxfId="262" priority="160" operator="lessThan">
      <formula>0</formula>
    </cfRule>
    <cfRule type="cellIs" dxfId="261" priority="161" operator="greaterThan">
      <formula>0</formula>
    </cfRule>
  </conditionalFormatting>
  <conditionalFormatting sqref="R81:W82">
    <cfRule type="cellIs" dxfId="260" priority="171" operator="lessThan">
      <formula>0</formula>
    </cfRule>
    <cfRule type="cellIs" dxfId="259" priority="172" operator="greaterThan">
      <formula>0</formula>
    </cfRule>
  </conditionalFormatting>
  <conditionalFormatting sqref="R109:W110">
    <cfRule type="cellIs" dxfId="258" priority="162" operator="lessThan">
      <formula>0</formula>
    </cfRule>
    <cfRule type="cellIs" dxfId="257" priority="163" operator="greaterThan">
      <formula>0</formula>
    </cfRule>
  </conditionalFormatting>
  <conditionalFormatting sqref="R10:AC10">
    <cfRule type="cellIs" dxfId="256" priority="131" operator="lessThan">
      <formula>0</formula>
    </cfRule>
    <cfRule type="cellIs" dxfId="255" priority="132" operator="greaterThan">
      <formula>0</formula>
    </cfRule>
  </conditionalFormatting>
  <conditionalFormatting sqref="R9:W9">
    <cfRule type="cellIs" dxfId="254" priority="129" operator="lessThan">
      <formula>0</formula>
    </cfRule>
    <cfRule type="cellIs" dxfId="253" priority="130" operator="greaterThan">
      <formula>0</formula>
    </cfRule>
  </conditionalFormatting>
  <conditionalFormatting sqref="X23:AC24">
    <cfRule type="cellIs" dxfId="252" priority="112" operator="lessThan">
      <formula>0</formula>
    </cfRule>
    <cfRule type="cellIs" dxfId="251" priority="113" operator="greaterThan">
      <formula>0</formula>
    </cfRule>
  </conditionalFormatting>
  <conditionalFormatting sqref="X23:AC24">
    <cfRule type="cellIs" dxfId="250" priority="111" operator="between">
      <formula>#DIV/0!</formula>
      <formula>0</formula>
    </cfRule>
  </conditionalFormatting>
  <conditionalFormatting sqref="X9:AC9">
    <cfRule type="cellIs" dxfId="249" priority="122" operator="lessThan">
      <formula>0</formula>
    </cfRule>
    <cfRule type="cellIs" dxfId="248" priority="123" operator="greaterThan">
      <formula>0</formula>
    </cfRule>
  </conditionalFormatting>
  <conditionalFormatting sqref="X13:AC13">
    <cfRule type="cellIs" dxfId="247" priority="116" operator="lessThan">
      <formula>0</formula>
    </cfRule>
    <cfRule type="cellIs" dxfId="246" priority="117" operator="greaterThan">
      <formula>0</formula>
    </cfRule>
  </conditionalFormatting>
  <conditionalFormatting sqref="R14:AC14">
    <cfRule type="cellIs" dxfId="245" priority="120" operator="lessThan">
      <formula>0</formula>
    </cfRule>
    <cfRule type="cellIs" dxfId="244" priority="121" operator="greaterThan">
      <formula>0</formula>
    </cfRule>
  </conditionalFormatting>
  <conditionalFormatting sqref="R13:W13">
    <cfRule type="cellIs" dxfId="243" priority="118" operator="lessThan">
      <formula>0</formula>
    </cfRule>
    <cfRule type="cellIs" dxfId="242" priority="119" operator="greaterThan">
      <formula>0</formula>
    </cfRule>
  </conditionalFormatting>
  <conditionalFormatting sqref="R23:W24">
    <cfRule type="cellIs" dxfId="241" priority="114" operator="lessThan">
      <formula>0</formula>
    </cfRule>
    <cfRule type="cellIs" dxfId="240" priority="115" operator="greaterThan">
      <formula>0</formula>
    </cfRule>
  </conditionalFormatting>
  <conditionalFormatting sqref="X31:AC32">
    <cfRule type="cellIs" dxfId="239" priority="93" operator="lessThan">
      <formula>0</formula>
    </cfRule>
    <cfRule type="cellIs" dxfId="238" priority="94" operator="greaterThan">
      <formula>0</formula>
    </cfRule>
  </conditionalFormatting>
  <conditionalFormatting sqref="X31:AC32">
    <cfRule type="cellIs" dxfId="237" priority="92" operator="between">
      <formula>#DIV/0!</formula>
      <formula>0</formula>
    </cfRule>
  </conditionalFormatting>
  <conditionalFormatting sqref="R29:AC29">
    <cfRule type="cellIs" dxfId="236" priority="109" operator="lessThan">
      <formula>0</formula>
    </cfRule>
    <cfRule type="cellIs" dxfId="235" priority="110" operator="greaterThan">
      <formula>0</formula>
    </cfRule>
  </conditionalFormatting>
  <conditionalFormatting sqref="R28:W28">
    <cfRule type="cellIs" dxfId="234" priority="107" operator="lessThan">
      <formula>0</formula>
    </cfRule>
    <cfRule type="cellIs" dxfId="233" priority="108" operator="greaterThan">
      <formula>0</formula>
    </cfRule>
  </conditionalFormatting>
  <conditionalFormatting sqref="X28:AC28">
    <cfRule type="cellIs" dxfId="232" priority="105" operator="lessThan">
      <formula>0</formula>
    </cfRule>
    <cfRule type="cellIs" dxfId="231" priority="106" operator="greaterThan">
      <formula>0</formula>
    </cfRule>
  </conditionalFormatting>
  <conditionalFormatting sqref="X28:AC28">
    <cfRule type="cellIs" dxfId="230" priority="104" operator="between">
      <formula>#DIV/0!</formula>
      <formula>0</formula>
    </cfRule>
  </conditionalFormatting>
  <conditionalFormatting sqref="R31:W32">
    <cfRule type="cellIs" dxfId="229" priority="95" operator="lessThan">
      <formula>0</formula>
    </cfRule>
    <cfRule type="cellIs" dxfId="228" priority="96" operator="greaterThan">
      <formula>0</formula>
    </cfRule>
  </conditionalFormatting>
  <conditionalFormatting sqref="R41:AC41">
    <cfRule type="cellIs" dxfId="227" priority="90" operator="lessThan">
      <formula>0</formula>
    </cfRule>
    <cfRule type="cellIs" dxfId="226" priority="91" operator="greaterThan">
      <formula>0</formula>
    </cfRule>
  </conditionalFormatting>
  <conditionalFormatting sqref="R40:W40">
    <cfRule type="cellIs" dxfId="225" priority="83" operator="lessThan">
      <formula>0</formula>
    </cfRule>
    <cfRule type="cellIs" dxfId="224" priority="84" operator="greaterThan">
      <formula>0</formula>
    </cfRule>
  </conditionalFormatting>
  <conditionalFormatting sqref="X40:AC40">
    <cfRule type="cellIs" dxfId="223" priority="81" operator="lessThan">
      <formula>0</formula>
    </cfRule>
    <cfRule type="cellIs" dxfId="222" priority="82" operator="greaterThan">
      <formula>0</formula>
    </cfRule>
  </conditionalFormatting>
  <conditionalFormatting sqref="X40:AC40">
    <cfRule type="cellIs" dxfId="221" priority="80" operator="between">
      <formula>#DIV/0!</formula>
      <formula>0</formula>
    </cfRule>
  </conditionalFormatting>
  <conditionalFormatting sqref="R102:W102">
    <cfRule type="cellIs" dxfId="220" priority="33" operator="lessThan">
      <formula>0</formula>
    </cfRule>
    <cfRule type="cellIs" dxfId="219" priority="34" operator="greaterThan">
      <formula>0</formula>
    </cfRule>
  </conditionalFormatting>
  <conditionalFormatting sqref="R70:W70">
    <cfRule type="cellIs" dxfId="218" priority="48" operator="lessThan">
      <formula>0</formula>
    </cfRule>
    <cfRule type="cellIs" dxfId="217" priority="49" operator="greaterThan">
      <formula>0</formula>
    </cfRule>
  </conditionalFormatting>
  <conditionalFormatting sqref="R51:AC51">
    <cfRule type="cellIs" dxfId="216" priority="78" operator="lessThan">
      <formula>0</formula>
    </cfRule>
    <cfRule type="cellIs" dxfId="215" priority="79" operator="greaterThan">
      <formula>0</formula>
    </cfRule>
  </conditionalFormatting>
  <conditionalFormatting sqref="R50:W50">
    <cfRule type="cellIs" dxfId="214" priority="76" operator="lessThan">
      <formula>0</formula>
    </cfRule>
    <cfRule type="cellIs" dxfId="213" priority="77" operator="greaterThan">
      <formula>0</formula>
    </cfRule>
  </conditionalFormatting>
  <conditionalFormatting sqref="X102:AC102">
    <cfRule type="cellIs" dxfId="212" priority="31" operator="lessThan">
      <formula>0</formula>
    </cfRule>
    <cfRule type="cellIs" dxfId="211" priority="32" operator="greaterThan">
      <formula>0</formula>
    </cfRule>
  </conditionalFormatting>
  <conditionalFormatting sqref="X102:AC102">
    <cfRule type="cellIs" dxfId="210" priority="30" operator="between">
      <formula>#DIV/0!</formula>
      <formula>0</formula>
    </cfRule>
  </conditionalFormatting>
  <conditionalFormatting sqref="X50:AC50">
    <cfRule type="cellIs" dxfId="209" priority="71" operator="lessThan">
      <formula>0</formula>
    </cfRule>
    <cfRule type="cellIs" dxfId="208" priority="72" operator="greaterThan">
      <formula>0</formula>
    </cfRule>
  </conditionalFormatting>
  <conditionalFormatting sqref="R60:AC60">
    <cfRule type="cellIs" dxfId="207" priority="69" operator="lessThan">
      <formula>0</formula>
    </cfRule>
    <cfRule type="cellIs" dxfId="206" priority="70" operator="greaterThan">
      <formula>0</formula>
    </cfRule>
  </conditionalFormatting>
  <conditionalFormatting sqref="R59:W59">
    <cfRule type="cellIs" dxfId="205" priority="67" operator="lessThan">
      <formula>0</formula>
    </cfRule>
    <cfRule type="cellIs" dxfId="204" priority="68" operator="greaterThan">
      <formula>0</formula>
    </cfRule>
  </conditionalFormatting>
  <conditionalFormatting sqref="X59:AC59">
    <cfRule type="cellIs" dxfId="203" priority="65" operator="lessThan">
      <formula>0</formula>
    </cfRule>
    <cfRule type="cellIs" dxfId="202" priority="66" operator="greaterThan">
      <formula>0</formula>
    </cfRule>
  </conditionalFormatting>
  <conditionalFormatting sqref="R71:AC71">
    <cfRule type="cellIs" dxfId="201" priority="50" operator="lessThan">
      <formula>0</formula>
    </cfRule>
    <cfRule type="cellIs" dxfId="200" priority="51" operator="greaterThan">
      <formula>0</formula>
    </cfRule>
  </conditionalFormatting>
  <conditionalFormatting sqref="R67:AC67">
    <cfRule type="cellIs" dxfId="199" priority="57" operator="lessThan">
      <formula>0</formula>
    </cfRule>
    <cfRule type="cellIs" dxfId="198" priority="58" operator="greaterThan">
      <formula>0</formula>
    </cfRule>
  </conditionalFormatting>
  <conditionalFormatting sqref="R66:W66">
    <cfRule type="cellIs" dxfId="197" priority="55" operator="lessThan">
      <formula>0</formula>
    </cfRule>
    <cfRule type="cellIs" dxfId="196" priority="56" operator="greaterThan">
      <formula>0</formula>
    </cfRule>
  </conditionalFormatting>
  <conditionalFormatting sqref="X66:AC66">
    <cfRule type="cellIs" dxfId="195" priority="53" operator="lessThan">
      <formula>0</formula>
    </cfRule>
    <cfRule type="cellIs" dxfId="194" priority="54" operator="greaterThan">
      <formula>0</formula>
    </cfRule>
  </conditionalFormatting>
  <conditionalFormatting sqref="X66:AC66">
    <cfRule type="cellIs" dxfId="193" priority="52" operator="between">
      <formula>#DIV/0!</formula>
      <formula>0</formula>
    </cfRule>
  </conditionalFormatting>
  <conditionalFormatting sqref="X106:AC106">
    <cfRule type="cellIs" dxfId="192" priority="24" operator="lessThan">
      <formula>0</formula>
    </cfRule>
    <cfRule type="cellIs" dxfId="191" priority="25" operator="greaterThan">
      <formula>0</formula>
    </cfRule>
  </conditionalFormatting>
  <conditionalFormatting sqref="X106:AC106">
    <cfRule type="cellIs" dxfId="190" priority="23" operator="between">
      <formula>#DIV/0!</formula>
      <formula>0</formula>
    </cfRule>
  </conditionalFormatting>
  <conditionalFormatting sqref="R74:W75">
    <cfRule type="cellIs" dxfId="189" priority="43" operator="lessThan">
      <formula>0</formula>
    </cfRule>
    <cfRule type="cellIs" dxfId="188" priority="44" operator="greaterThan">
      <formula>0</formula>
    </cfRule>
  </conditionalFormatting>
  <conditionalFormatting sqref="X74:AC75">
    <cfRule type="cellIs" dxfId="187" priority="41" operator="lessThan">
      <formula>0</formula>
    </cfRule>
    <cfRule type="cellIs" dxfId="186" priority="42" operator="greaterThan">
      <formula>0</formula>
    </cfRule>
  </conditionalFormatting>
  <conditionalFormatting sqref="R79:AC79">
    <cfRule type="cellIs" dxfId="185" priority="21" operator="lessThan">
      <formula>0</formula>
    </cfRule>
    <cfRule type="cellIs" dxfId="184" priority="22" operator="greaterThan">
      <formula>0</formula>
    </cfRule>
  </conditionalFormatting>
  <conditionalFormatting sqref="R78:W78">
    <cfRule type="cellIs" dxfId="183" priority="19" operator="lessThan">
      <formula>0</formula>
    </cfRule>
    <cfRule type="cellIs" dxfId="182" priority="20" operator="greaterThan">
      <formula>0</formula>
    </cfRule>
  </conditionalFormatting>
  <conditionalFormatting sqref="R106:W106">
    <cfRule type="cellIs" dxfId="181" priority="26" operator="lessThan">
      <formula>0</formula>
    </cfRule>
    <cfRule type="cellIs" dxfId="180" priority="27" operator="greaterThan">
      <formula>0</formula>
    </cfRule>
  </conditionalFormatting>
  <conditionalFormatting sqref="R103:AC103">
    <cfRule type="cellIs" dxfId="179" priority="35" operator="lessThan">
      <formula>0</formula>
    </cfRule>
    <cfRule type="cellIs" dxfId="178" priority="36" operator="greaterThan">
      <formula>0</formula>
    </cfRule>
  </conditionalFormatting>
  <conditionalFormatting sqref="R107:AC107">
    <cfRule type="cellIs" dxfId="177" priority="28" operator="lessThan">
      <formula>0</formula>
    </cfRule>
    <cfRule type="cellIs" dxfId="176" priority="29" operator="greaterThan">
      <formula>0</formula>
    </cfRule>
  </conditionalFormatting>
  <conditionalFormatting sqref="X62:AC62">
    <cfRule type="cellIs" dxfId="175" priority="6" operator="lessThan">
      <formula>0</formula>
    </cfRule>
    <cfRule type="cellIs" dxfId="174" priority="7" operator="greaterThan">
      <formula>0</formula>
    </cfRule>
  </conditionalFormatting>
  <conditionalFormatting sqref="X62:AC62">
    <cfRule type="cellIs" dxfId="173" priority="5" operator="between">
      <formula>#DIV/0!</formula>
      <formula>0</formula>
    </cfRule>
  </conditionalFormatting>
  <conditionalFormatting sqref="X78:AC78">
    <cfRule type="cellIs" dxfId="172" priority="14" operator="lessThan">
      <formula>0</formula>
    </cfRule>
    <cfRule type="cellIs" dxfId="171" priority="15" operator="greaterThan">
      <formula>0</formula>
    </cfRule>
  </conditionalFormatting>
  <conditionalFormatting sqref="X70:AC70">
    <cfRule type="cellIs" dxfId="170" priority="12" operator="lessThan">
      <formula>0</formula>
    </cfRule>
    <cfRule type="cellIs" dxfId="169" priority="13" operator="greaterThan">
      <formula>0</formula>
    </cfRule>
  </conditionalFormatting>
  <conditionalFormatting sqref="R63:AC63">
    <cfRule type="cellIs" dxfId="168" priority="10" operator="lessThan">
      <formula>0</formula>
    </cfRule>
    <cfRule type="cellIs" dxfId="167" priority="11" operator="greaterThan">
      <formula>0</formula>
    </cfRule>
  </conditionalFormatting>
  <conditionalFormatting sqref="R62:W62">
    <cfRule type="cellIs" dxfId="166" priority="8" operator="lessThan">
      <formula>0</formula>
    </cfRule>
    <cfRule type="cellIs" dxfId="165" priority="9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List of Projects</vt:lpstr>
      <vt:lpstr>CFTC ONLY</vt:lpstr>
      <vt:lpstr>Actual Expenditure</vt:lpstr>
      <vt:lpstr>PMIS Commitments</vt:lpstr>
      <vt:lpstr>Movements</vt:lpstr>
      <vt:lpstr>Virements</vt:lpstr>
      <vt:lpstr>By Division</vt:lpstr>
      <vt:lpstr>A-Division</vt:lpstr>
      <vt:lpstr>By Outcome</vt:lpstr>
      <vt:lpstr>List by Outcome</vt:lpstr>
      <vt:lpstr>A-Outcome</vt:lpstr>
      <vt:lpstr>Charts</vt:lpstr>
      <vt:lpstr>'A-Outcome'!Print_Area</vt:lpstr>
      <vt:lpstr>'CFTC ONLY'!Print_Titles</vt:lpstr>
    </vt:vector>
  </TitlesOfParts>
  <Company>Commonwealth Secretariat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COMSEC</dc:creator>
  <cp:lastModifiedBy>Teamasg</cp:lastModifiedBy>
  <cp:lastPrinted>2017-06-08T16:54:30Z</cp:lastPrinted>
  <dcterms:created xsi:type="dcterms:W3CDTF">2015-05-08T13:13:29Z</dcterms:created>
  <dcterms:modified xsi:type="dcterms:W3CDTF">2017-06-09T15:27:56Z</dcterms:modified>
</cp:coreProperties>
</file>